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QT 2017\"/>
    </mc:Choice>
  </mc:AlternateContent>
  <bookViews>
    <workbookView xWindow="0" yWindow="0" windowWidth="24000" windowHeight="9735"/>
  </bookViews>
  <sheets>
    <sheet name="Bao cao" sheetId="1" r:id="rId1"/>
  </sheets>
  <definedNames>
    <definedName name="_xlnm.Print_Titles" localSheetId="0">'Bao cao'!$8:$10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5" i="1"/>
  <c r="D15" i="1" s="1"/>
  <c r="F15" i="1"/>
  <c r="H15" i="1" s="1"/>
  <c r="G15" i="1"/>
  <c r="C16" i="1"/>
  <c r="D16" i="1"/>
  <c r="F16" i="1"/>
  <c r="H16" i="1" s="1"/>
  <c r="G16" i="1"/>
  <c r="C17" i="1"/>
  <c r="G17" i="1" s="1"/>
  <c r="D17" i="1"/>
  <c r="F17" i="1"/>
  <c r="D18" i="1"/>
  <c r="H18" i="1" s="1"/>
  <c r="F18" i="1"/>
  <c r="G18" i="1"/>
  <c r="F19" i="1"/>
  <c r="C21" i="1"/>
  <c r="E21" i="1"/>
  <c r="D22" i="1"/>
  <c r="F22" i="1"/>
  <c r="H22" i="1" s="1"/>
  <c r="G22" i="1"/>
  <c r="D23" i="1"/>
  <c r="F23" i="1"/>
  <c r="H23" i="1" s="1"/>
  <c r="G23" i="1"/>
  <c r="D24" i="1"/>
  <c r="F24" i="1"/>
  <c r="G24" i="1"/>
  <c r="D25" i="1"/>
  <c r="F25" i="1"/>
  <c r="H25" i="1" s="1"/>
  <c r="G25" i="1"/>
  <c r="D26" i="1"/>
  <c r="F26" i="1"/>
  <c r="D27" i="1"/>
  <c r="F27" i="1"/>
  <c r="C28" i="1"/>
  <c r="E28" i="1"/>
  <c r="G28" i="1" s="1"/>
  <c r="D29" i="1"/>
  <c r="F29" i="1"/>
  <c r="G29" i="1"/>
  <c r="D30" i="1"/>
  <c r="F30" i="1"/>
  <c r="H30" i="1" s="1"/>
  <c r="G30" i="1"/>
  <c r="D31" i="1"/>
  <c r="F31" i="1"/>
  <c r="H31" i="1" s="1"/>
  <c r="G31" i="1"/>
  <c r="D32" i="1"/>
  <c r="F32" i="1"/>
  <c r="H32" i="1" s="1"/>
  <c r="G32" i="1"/>
  <c r="D33" i="1"/>
  <c r="F33" i="1"/>
  <c r="D34" i="1"/>
  <c r="D28" i="1" s="1"/>
  <c r="F34" i="1"/>
  <c r="D35" i="1"/>
  <c r="F35" i="1"/>
  <c r="H35" i="1" s="1"/>
  <c r="G35" i="1"/>
  <c r="C36" i="1"/>
  <c r="E36" i="1"/>
  <c r="G36" i="1" s="1"/>
  <c r="D37" i="1"/>
  <c r="D36" i="1" s="1"/>
  <c r="F37" i="1"/>
  <c r="F36" i="1" s="1"/>
  <c r="G37" i="1"/>
  <c r="G38" i="1"/>
  <c r="D39" i="1"/>
  <c r="H39" i="1" s="1"/>
  <c r="F39" i="1"/>
  <c r="G39" i="1"/>
  <c r="E40" i="1"/>
  <c r="G41" i="1"/>
  <c r="C42" i="1"/>
  <c r="G42" i="1" s="1"/>
  <c r="F42" i="1"/>
  <c r="F40" i="1" s="1"/>
  <c r="D45" i="1"/>
  <c r="F45" i="1"/>
  <c r="G45" i="1"/>
  <c r="F46" i="1"/>
  <c r="H46" i="1" s="1"/>
  <c r="G46" i="1"/>
  <c r="D47" i="1"/>
  <c r="F47" i="1"/>
  <c r="G47" i="1"/>
  <c r="D48" i="1"/>
  <c r="F48" i="1"/>
  <c r="H48" i="1" s="1"/>
  <c r="G48" i="1"/>
  <c r="F49" i="1"/>
  <c r="D50" i="1"/>
  <c r="F50" i="1"/>
  <c r="G50" i="1"/>
  <c r="D51" i="1"/>
  <c r="F51" i="1"/>
  <c r="G51" i="1"/>
  <c r="D52" i="1"/>
  <c r="F52" i="1"/>
  <c r="G52" i="1"/>
  <c r="G53" i="1"/>
  <c r="D54" i="1"/>
  <c r="F54" i="1"/>
  <c r="G54" i="1"/>
  <c r="H54" i="1"/>
  <c r="F66" i="1"/>
  <c r="F67" i="1"/>
  <c r="F69" i="1"/>
  <c r="F70" i="1"/>
  <c r="G40" i="1" l="1"/>
  <c r="H50" i="1"/>
  <c r="H45" i="1"/>
  <c r="C40" i="1"/>
  <c r="F28" i="1"/>
  <c r="H28" i="1" s="1"/>
  <c r="H51" i="1"/>
  <c r="D21" i="1"/>
  <c r="H17" i="1"/>
  <c r="D14" i="1"/>
  <c r="D13" i="1" s="1"/>
  <c r="D12" i="1" s="1"/>
  <c r="D11" i="1" s="1"/>
  <c r="H52" i="1"/>
  <c r="H47" i="1"/>
  <c r="D42" i="1"/>
  <c r="D40" i="1" s="1"/>
  <c r="H29" i="1"/>
  <c r="H24" i="1"/>
  <c r="G21" i="1"/>
  <c r="H40" i="1"/>
  <c r="H36" i="1"/>
  <c r="F21" i="1"/>
  <c r="H21" i="1" s="1"/>
  <c r="H42" i="1"/>
  <c r="C14" i="1"/>
  <c r="E13" i="1"/>
  <c r="H37" i="1"/>
  <c r="F14" i="1"/>
  <c r="E12" i="1" l="1"/>
  <c r="C13" i="1"/>
  <c r="C12" i="1" s="1"/>
  <c r="C11" i="1" s="1"/>
  <c r="G14" i="1"/>
  <c r="F13" i="1"/>
  <c r="H14" i="1"/>
  <c r="F12" i="1" l="1"/>
  <c r="H13" i="1"/>
  <c r="E11" i="1"/>
  <c r="G11" i="1" s="1"/>
  <c r="G12" i="1"/>
  <c r="G13" i="1"/>
  <c r="H12" i="1" l="1"/>
  <c r="F11" i="1"/>
  <c r="H11" i="1" s="1"/>
</calcChain>
</file>

<file path=xl/sharedStrings.xml><?xml version="1.0" encoding="utf-8"?>
<sst xmlns="http://schemas.openxmlformats.org/spreadsheetml/2006/main" count="96" uniqueCount="77">
  <si>
    <t>THU CHUYỂN NGUỒN NĂM TRƯỚC CHUYỂN SANG</t>
  </si>
  <si>
    <t>D</t>
  </si>
  <si>
    <t>THU KẾT DƯ NĂM TRƯỚC</t>
  </si>
  <si>
    <t>C</t>
  </si>
  <si>
    <t>THU TỪ QUỸ DỰ TRỮ TÀI CHÍNH</t>
  </si>
  <si>
    <t>B</t>
  </si>
  <si>
    <t>Các khoản huy động, đóng góp</t>
  </si>
  <si>
    <t>V</t>
  </si>
  <si>
    <t>Thu viện trợ</t>
  </si>
  <si>
    <t>IV</t>
  </si>
  <si>
    <t>Thu khác</t>
  </si>
  <si>
    <t>Thuế BVMT thu từ hàng hóa nhập khẩu</t>
  </si>
  <si>
    <t>Thuế TTĐB thu từ hàng hóa nhập khẩu</t>
  </si>
  <si>
    <t>Thuế nhập khẩu</t>
  </si>
  <si>
    <t>Thuế xuất khẩu</t>
  </si>
  <si>
    <t>Thuế GTGT thu từ hàng hóa nhập khẩu</t>
  </si>
  <si>
    <t>Thu từ hoạt động xuất, nhập khẩu</t>
  </si>
  <si>
    <t>III</t>
  </si>
  <si>
    <t>Thu từ dầu thô</t>
  </si>
  <si>
    <t>II</t>
  </si>
  <si>
    <t>Chênh lệch thu chi Ngân hàng Nhà nước</t>
  </si>
  <si>
    <t>Lợi nhuận được chia của Nhà nước và lợi nhuận sau thuế còn lại sau khi trích lập các quỹ của doanh nghiệp nhà nước</t>
  </si>
  <si>
    <t>Thu hồi vốn, thu cổ tức</t>
  </si>
  <si>
    <t>Thu cố định tại xã</t>
  </si>
  <si>
    <t>Trong đó: Thu khác ngân sách trung ương</t>
  </si>
  <si>
    <t>Thu khác ngân sách</t>
  </si>
  <si>
    <t>Thu tiền cấp quyền khai thác khoáng sản</t>
  </si>
  <si>
    <t>Thu từ hoạt động xổ số kiến thiết</t>
  </si>
  <si>
    <t>Tiền cho thuê và tiền bán nhà ở thuộc SHNN</t>
  </si>
  <si>
    <t>Thu tiền sử dụng đất</t>
  </si>
  <si>
    <t>Tiền cho thuê đất, thuê mặt nước</t>
  </si>
  <si>
    <t>Thuế sử dụng đất phi nông nghiệp</t>
  </si>
  <si>
    <t>Thuế sử dụng đất nông nghiệp</t>
  </si>
  <si>
    <t xml:space="preserve"> Phí và lệ phí xã, phường</t>
  </si>
  <si>
    <t>-</t>
  </si>
  <si>
    <t xml:space="preserve"> Phí và lệ phí huyện</t>
  </si>
  <si>
    <t xml:space="preserve"> Phí và lệ phí địa phương</t>
  </si>
  <si>
    <t xml:space="preserve"> Phí và lệ phí trung ương</t>
  </si>
  <si>
    <t xml:space="preserve">Thu phí, lệ phí </t>
  </si>
  <si>
    <t>Lệ phí trước bạ</t>
  </si>
  <si>
    <t>Thuế  BVMT thu từ hàng hóa nhập khẩu</t>
  </si>
  <si>
    <t>Thuế  BVMT thu từ hàng hóa sản xuất, kinh doanh trong nước</t>
  </si>
  <si>
    <t>Thuế bảo vệ môi trường</t>
  </si>
  <si>
    <t>Thuế thu nhập cá nhân</t>
  </si>
  <si>
    <t>- Thu khác</t>
  </si>
  <si>
    <t>- Thuế môn bài</t>
  </si>
  <si>
    <t>- Thuế tài nguyên</t>
  </si>
  <si>
    <t>- Thuế tiêu thụ đặc biệt</t>
  </si>
  <si>
    <t>- Thuế thu nhập doanh nghiệp</t>
  </si>
  <si>
    <t>- Thuế giá trị gia tăng</t>
  </si>
  <si>
    <t>Thu từ khu vực kinh tế ngoài quốc doanh</t>
  </si>
  <si>
    <t>- Tiền thuê mặt đất, mặt nước</t>
  </si>
  <si>
    <t xml:space="preserve">- Thuế tiêu thụ đặc biệt </t>
  </si>
  <si>
    <t xml:space="preserve">- Thuế thu nhập doanh nghiệp </t>
  </si>
  <si>
    <t xml:space="preserve">- Thuế giá trị gia tăng </t>
  </si>
  <si>
    <t>Thu từ khu vực doanh nghiệp có vốn ĐTNN</t>
  </si>
  <si>
    <t>Thu từ khu vực DNNN</t>
  </si>
  <si>
    <t>Thu nội địa</t>
  </si>
  <si>
    <t>I</t>
  </si>
  <si>
    <t>TỔNG THU CÂN ĐỐI NSNN</t>
  </si>
  <si>
    <t>A</t>
  </si>
  <si>
    <t>TỔNG NGUỒN THU NSNN</t>
  </si>
  <si>
    <t>6=4/2</t>
  </si>
  <si>
    <t>5=3/1</t>
  </si>
  <si>
    <t>Thu NSĐP</t>
  </si>
  <si>
    <t>Tổng thu NSNN</t>
  </si>
  <si>
    <t>So sánh (%)</t>
  </si>
  <si>
    <t>Quyết toán</t>
  </si>
  <si>
    <t>Dự toán</t>
  </si>
  <si>
    <t>Nội dung</t>
  </si>
  <si>
    <t>STT</t>
  </si>
  <si>
    <t>Đơn vị: Triệu đồng.</t>
  </si>
  <si>
    <t>QUYẾT TOÁN THU NGÂN SÁCH NHÀ NƯỚC NĂM 2017</t>
  </si>
  <si>
    <t xml:space="preserve">    TỈNH BẾN TRE</t>
  </si>
  <si>
    <t>Biểu số 63/CK-NSNN</t>
  </si>
  <si>
    <t>ỦY BAN NHÂN DÂN</t>
  </si>
  <si>
    <t>(Ban hành kèm theo Quyết định số 67/QĐ-UBND ngày 10 tháng 01 năm 2019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</si>
</sst>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color theme="1"/>
      <name val="Times New Roman"/>
      <family val="1"/>
    </font>
    <font>
      <i/>
      <sz val="14"/>
      <name val="Times New Roman"/>
      <family val="1"/>
    </font>
    <font>
      <i/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2" fontId="5" fillId="0" borderId="2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2" fillId="0" borderId="5" xfId="0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47625</xdr:rowOff>
    </xdr:from>
    <xdr:to>
      <xdr:col>1</xdr:col>
      <xdr:colOff>476250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571500" y="428625"/>
          <a:ext cx="514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0"/>
  <sheetViews>
    <sheetView tabSelected="1" zoomScaleNormal="100" workbookViewId="0">
      <selection activeCell="M5" sqref="M5"/>
    </sheetView>
  </sheetViews>
  <sheetFormatPr defaultRowHeight="18.75" x14ac:dyDescent="0.3"/>
  <cols>
    <col min="1" max="1" width="9.28515625" style="1" bestFit="1" customWidth="1"/>
    <col min="2" max="2" width="52.85546875" style="1" customWidth="1"/>
    <col min="3" max="6" width="15.28515625" style="1" customWidth="1"/>
    <col min="7" max="8" width="10.140625" style="1" customWidth="1"/>
    <col min="9" max="16384" width="9.140625" style="1"/>
  </cols>
  <sheetData>
    <row r="1" spans="1:8" x14ac:dyDescent="0.3">
      <c r="A1" s="35" t="s">
        <v>75</v>
      </c>
      <c r="H1" s="36" t="s">
        <v>74</v>
      </c>
    </row>
    <row r="2" spans="1:8" x14ac:dyDescent="0.3">
      <c r="A2" s="35" t="s">
        <v>73</v>
      </c>
    </row>
    <row r="4" spans="1:8" ht="19.5" x14ac:dyDescent="0.3">
      <c r="A4" s="43" t="s">
        <v>72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76</v>
      </c>
      <c r="B5" s="44"/>
      <c r="C5" s="44"/>
      <c r="D5" s="44"/>
      <c r="E5" s="44"/>
      <c r="F5" s="44"/>
      <c r="G5" s="44"/>
      <c r="H5" s="44"/>
    </row>
    <row r="6" spans="1:8" ht="11.25" customHeight="1" x14ac:dyDescent="0.3"/>
    <row r="7" spans="1:8" x14ac:dyDescent="0.3">
      <c r="H7" s="34" t="s">
        <v>71</v>
      </c>
    </row>
    <row r="8" spans="1:8" x14ac:dyDescent="0.3">
      <c r="A8" s="37" t="s">
        <v>70</v>
      </c>
      <c r="B8" s="39" t="s">
        <v>69</v>
      </c>
      <c r="C8" s="41" t="s">
        <v>68</v>
      </c>
      <c r="D8" s="42"/>
      <c r="E8" s="41" t="s">
        <v>67</v>
      </c>
      <c r="F8" s="42"/>
      <c r="G8" s="41" t="s">
        <v>66</v>
      </c>
      <c r="H8" s="42"/>
    </row>
    <row r="9" spans="1:8" ht="56.25" x14ac:dyDescent="0.3">
      <c r="A9" s="38"/>
      <c r="B9" s="40"/>
      <c r="C9" s="33" t="s">
        <v>65</v>
      </c>
      <c r="D9" s="33" t="s">
        <v>64</v>
      </c>
      <c r="E9" s="33" t="s">
        <v>65</v>
      </c>
      <c r="F9" s="33" t="s">
        <v>64</v>
      </c>
      <c r="G9" s="33" t="s">
        <v>65</v>
      </c>
      <c r="H9" s="33" t="s">
        <v>64</v>
      </c>
    </row>
    <row r="10" spans="1:8" x14ac:dyDescent="0.3">
      <c r="A10" s="31" t="s">
        <v>60</v>
      </c>
      <c r="B10" s="32" t="s">
        <v>5</v>
      </c>
      <c r="C10" s="31">
        <v>1</v>
      </c>
      <c r="D10" s="31">
        <v>2</v>
      </c>
      <c r="E10" s="31">
        <v>3</v>
      </c>
      <c r="F10" s="31">
        <v>4</v>
      </c>
      <c r="G10" s="31" t="s">
        <v>63</v>
      </c>
      <c r="H10" s="31" t="s">
        <v>62</v>
      </c>
    </row>
    <row r="11" spans="1:8" s="26" customFormat="1" x14ac:dyDescent="0.3">
      <c r="A11" s="30"/>
      <c r="B11" s="29" t="s">
        <v>61</v>
      </c>
      <c r="C11" s="28">
        <f>C12+C68+C69+C70</f>
        <v>3159000</v>
      </c>
      <c r="D11" s="28">
        <f>D12+D68+D69+D70</f>
        <v>2931400</v>
      </c>
      <c r="E11" s="28">
        <f>E12+E68+E69+E70</f>
        <v>5148447.574887</v>
      </c>
      <c r="F11" s="28">
        <f>F12+F68+F69+F70</f>
        <v>4895420.0048719998</v>
      </c>
      <c r="G11" s="27">
        <f t="shared" ref="G11:H18" si="0">E11/C11*100</f>
        <v>162.97713120883191</v>
      </c>
      <c r="H11" s="27">
        <f t="shared" si="0"/>
        <v>166.99938612512793</v>
      </c>
    </row>
    <row r="12" spans="1:8" x14ac:dyDescent="0.3">
      <c r="A12" s="25" t="s">
        <v>60</v>
      </c>
      <c r="B12" s="24" t="s">
        <v>59</v>
      </c>
      <c r="C12" s="23">
        <f>C13+C58+C59+C66+C67</f>
        <v>3159000</v>
      </c>
      <c r="D12" s="23">
        <f>D13+D58+D59+D66+D67</f>
        <v>2931400</v>
      </c>
      <c r="E12" s="23">
        <f>E13+E58+E59+E66+E67</f>
        <v>3347723.1673350004</v>
      </c>
      <c r="F12" s="23">
        <f>F13+F58+F59+F66+F67</f>
        <v>3094695.5973200002</v>
      </c>
      <c r="G12" s="22">
        <f t="shared" si="0"/>
        <v>105.97414268233621</v>
      </c>
      <c r="H12" s="22">
        <f t="shared" si="0"/>
        <v>105.57056687316641</v>
      </c>
    </row>
    <row r="13" spans="1:8" x14ac:dyDescent="0.3">
      <c r="A13" s="9" t="s">
        <v>58</v>
      </c>
      <c r="B13" s="15" t="s">
        <v>57</v>
      </c>
      <c r="C13" s="7">
        <f>C14+C21+C28+C35+C36+C39+C40+C45+C46+C47+C48+C49+C50+C51+C52+C54+C55+C56+C57</f>
        <v>3159000</v>
      </c>
      <c r="D13" s="7">
        <f>D14+D21+D28+D35+D36+D39+D40+D45+D46+D47+D48+D49+D50+D51+D52+D54+D55+D56+D57</f>
        <v>2931400</v>
      </c>
      <c r="E13" s="7">
        <f>E14+E21+E28+E35+E36+E39+E40+E45+E46+E47+E48+E49+E50+E51+E52+E54+E55+E56+E57</f>
        <v>3290029.8983980003</v>
      </c>
      <c r="F13" s="7">
        <f>F14+F21+F28+F35+F36+F39+F40+F45+F46+F47+F48+F49+F50+F51+F52+F54+F55+F56+F57</f>
        <v>3037002.3283830001</v>
      </c>
      <c r="G13" s="6">
        <f t="shared" si="0"/>
        <v>104.14782837600507</v>
      </c>
      <c r="H13" s="6">
        <f t="shared" si="0"/>
        <v>103.60245372119124</v>
      </c>
    </row>
    <row r="14" spans="1:8" x14ac:dyDescent="0.3">
      <c r="A14" s="14">
        <v>1</v>
      </c>
      <c r="B14" s="13" t="s">
        <v>56</v>
      </c>
      <c r="C14" s="17">
        <f>SUM(C15:C20)</f>
        <v>305000</v>
      </c>
      <c r="D14" s="17">
        <f>SUM(D15:D20)</f>
        <v>305000</v>
      </c>
      <c r="E14" s="17">
        <f>SUM(E15:E20)</f>
        <v>250663.46082499999</v>
      </c>
      <c r="F14" s="17">
        <f>SUM(F15:F20)</f>
        <v>250663.45487999998</v>
      </c>
      <c r="G14" s="16">
        <f t="shared" si="0"/>
        <v>82.184741254098356</v>
      </c>
      <c r="H14" s="16">
        <f t="shared" si="0"/>
        <v>82.184739304918025</v>
      </c>
    </row>
    <row r="15" spans="1:8" x14ac:dyDescent="0.3">
      <c r="A15" s="14"/>
      <c r="B15" s="13" t="s">
        <v>54</v>
      </c>
      <c r="C15" s="17">
        <f>144000+53100</f>
        <v>197100</v>
      </c>
      <c r="D15" s="17">
        <f>C15</f>
        <v>197100</v>
      </c>
      <c r="E15" s="17">
        <v>161872.00621600001</v>
      </c>
      <c r="F15" s="17">
        <f>E15</f>
        <v>161872.00621600001</v>
      </c>
      <c r="G15" s="16">
        <f t="shared" si="0"/>
        <v>82.126842321664142</v>
      </c>
      <c r="H15" s="16">
        <f t="shared" si="0"/>
        <v>82.126842321664142</v>
      </c>
    </row>
    <row r="16" spans="1:8" x14ac:dyDescent="0.3">
      <c r="A16" s="14"/>
      <c r="B16" s="13" t="s">
        <v>53</v>
      </c>
      <c r="C16" s="17">
        <f>11000+45000</f>
        <v>56000</v>
      </c>
      <c r="D16" s="17">
        <f>C16</f>
        <v>56000</v>
      </c>
      <c r="E16" s="17">
        <v>36156.950079000002</v>
      </c>
      <c r="F16" s="17">
        <f>E16</f>
        <v>36156.950079000002</v>
      </c>
      <c r="G16" s="16">
        <f t="shared" si="0"/>
        <v>64.565982283928577</v>
      </c>
      <c r="H16" s="16">
        <f t="shared" si="0"/>
        <v>64.565982283928577</v>
      </c>
    </row>
    <row r="17" spans="1:8" x14ac:dyDescent="0.3">
      <c r="A17" s="14"/>
      <c r="B17" s="13" t="s">
        <v>52</v>
      </c>
      <c r="C17" s="17">
        <f>50000+200</f>
        <v>50200</v>
      </c>
      <c r="D17" s="17">
        <f>C17</f>
        <v>50200</v>
      </c>
      <c r="E17" s="17">
        <v>47462.536250999998</v>
      </c>
      <c r="F17" s="17">
        <f>E17</f>
        <v>47462.536250999998</v>
      </c>
      <c r="G17" s="16">
        <f t="shared" si="0"/>
        <v>94.546884962151395</v>
      </c>
      <c r="H17" s="16">
        <f t="shared" si="0"/>
        <v>94.546884962151395</v>
      </c>
    </row>
    <row r="18" spans="1:8" x14ac:dyDescent="0.3">
      <c r="A18" s="14"/>
      <c r="B18" s="13" t="s">
        <v>46</v>
      </c>
      <c r="C18" s="17">
        <v>1700</v>
      </c>
      <c r="D18" s="17">
        <f>C18</f>
        <v>1700</v>
      </c>
      <c r="E18" s="17">
        <v>5168.5603659999997</v>
      </c>
      <c r="F18" s="17">
        <f>E18</f>
        <v>5168.5603659999997</v>
      </c>
      <c r="G18" s="16">
        <f t="shared" si="0"/>
        <v>304.03296270588231</v>
      </c>
      <c r="H18" s="16">
        <f t="shared" si="0"/>
        <v>304.03296270588231</v>
      </c>
    </row>
    <row r="19" spans="1:8" x14ac:dyDescent="0.3">
      <c r="A19" s="14"/>
      <c r="B19" s="13" t="s">
        <v>45</v>
      </c>
      <c r="C19" s="17">
        <v>0</v>
      </c>
      <c r="D19" s="17">
        <v>0</v>
      </c>
      <c r="E19" s="17">
        <v>0.5</v>
      </c>
      <c r="F19" s="17">
        <f>E19</f>
        <v>0.5</v>
      </c>
      <c r="G19" s="16"/>
      <c r="H19" s="16"/>
    </row>
    <row r="20" spans="1:8" x14ac:dyDescent="0.3">
      <c r="A20" s="14"/>
      <c r="B20" s="13" t="s">
        <v>44</v>
      </c>
      <c r="C20" s="17">
        <v>0</v>
      </c>
      <c r="D20" s="17">
        <v>0</v>
      </c>
      <c r="E20" s="17">
        <v>2.9079130000000002</v>
      </c>
      <c r="F20" s="17">
        <v>2.9019680000000001</v>
      </c>
      <c r="G20" s="16"/>
      <c r="H20" s="16"/>
    </row>
    <row r="21" spans="1:8" x14ac:dyDescent="0.3">
      <c r="A21" s="14">
        <v>2</v>
      </c>
      <c r="B21" s="13" t="s">
        <v>55</v>
      </c>
      <c r="C21" s="17">
        <f>SUM(C22:C27)</f>
        <v>105000</v>
      </c>
      <c r="D21" s="17">
        <f>SUM(D22:D27)</f>
        <v>105000</v>
      </c>
      <c r="E21" s="17">
        <f>SUM(E22:E27)</f>
        <v>80967.036555999992</v>
      </c>
      <c r="F21" s="17">
        <f>SUM(F22:F27)</f>
        <v>80967.036555999992</v>
      </c>
      <c r="G21" s="16">
        <f t="shared" ref="G21:H25" si="1">E21/C21*100</f>
        <v>77.111463386666657</v>
      </c>
      <c r="H21" s="16">
        <f t="shared" si="1"/>
        <v>77.111463386666657</v>
      </c>
    </row>
    <row r="22" spans="1:8" x14ac:dyDescent="0.3">
      <c r="A22" s="14"/>
      <c r="B22" s="13" t="s">
        <v>54</v>
      </c>
      <c r="C22" s="17">
        <v>13680</v>
      </c>
      <c r="D22" s="17">
        <f t="shared" ref="D22:D27" si="2">C22</f>
        <v>13680</v>
      </c>
      <c r="E22" s="17">
        <v>17655.290008</v>
      </c>
      <c r="F22" s="17">
        <f t="shared" ref="F22:F27" si="3">E22</f>
        <v>17655.290008</v>
      </c>
      <c r="G22" s="16">
        <f t="shared" si="1"/>
        <v>129.05913748538012</v>
      </c>
      <c r="H22" s="16">
        <f t="shared" si="1"/>
        <v>129.05913748538012</v>
      </c>
    </row>
    <row r="23" spans="1:8" x14ac:dyDescent="0.3">
      <c r="A23" s="14"/>
      <c r="B23" s="13" t="s">
        <v>53</v>
      </c>
      <c r="C23" s="17">
        <v>91000</v>
      </c>
      <c r="D23" s="17">
        <f t="shared" si="2"/>
        <v>91000</v>
      </c>
      <c r="E23" s="17">
        <v>52855.925415999998</v>
      </c>
      <c r="F23" s="17">
        <f t="shared" si="3"/>
        <v>52855.925415999998</v>
      </c>
      <c r="G23" s="16">
        <f t="shared" si="1"/>
        <v>58.083434523076924</v>
      </c>
      <c r="H23" s="16">
        <f t="shared" si="1"/>
        <v>58.083434523076924</v>
      </c>
    </row>
    <row r="24" spans="1:8" x14ac:dyDescent="0.3">
      <c r="A24" s="14"/>
      <c r="B24" s="13" t="s">
        <v>52</v>
      </c>
      <c r="C24" s="17">
        <v>300</v>
      </c>
      <c r="D24" s="17">
        <f t="shared" si="2"/>
        <v>300</v>
      </c>
      <c r="E24" s="17">
        <v>68.326942000000003</v>
      </c>
      <c r="F24" s="17">
        <f t="shared" si="3"/>
        <v>68.326942000000003</v>
      </c>
      <c r="G24" s="16">
        <f t="shared" si="1"/>
        <v>22.775647333333335</v>
      </c>
      <c r="H24" s="16">
        <f t="shared" si="1"/>
        <v>22.775647333333335</v>
      </c>
    </row>
    <row r="25" spans="1:8" x14ac:dyDescent="0.3">
      <c r="A25" s="14"/>
      <c r="B25" s="13" t="s">
        <v>46</v>
      </c>
      <c r="C25" s="17">
        <v>20</v>
      </c>
      <c r="D25" s="17">
        <f t="shared" si="2"/>
        <v>20</v>
      </c>
      <c r="E25" s="17">
        <v>31.146711</v>
      </c>
      <c r="F25" s="17">
        <f t="shared" si="3"/>
        <v>31.146711</v>
      </c>
      <c r="G25" s="16">
        <f t="shared" si="1"/>
        <v>155.733555</v>
      </c>
      <c r="H25" s="16">
        <f t="shared" si="1"/>
        <v>155.733555</v>
      </c>
    </row>
    <row r="26" spans="1:8" x14ac:dyDescent="0.3">
      <c r="A26" s="14"/>
      <c r="B26" s="13" t="s">
        <v>51</v>
      </c>
      <c r="C26" s="17">
        <v>0</v>
      </c>
      <c r="D26" s="17">
        <f t="shared" si="2"/>
        <v>0</v>
      </c>
      <c r="E26" s="17">
        <v>10355.633</v>
      </c>
      <c r="F26" s="17">
        <f t="shared" si="3"/>
        <v>10355.633</v>
      </c>
      <c r="G26" s="16"/>
      <c r="H26" s="16"/>
    </row>
    <row r="27" spans="1:8" x14ac:dyDescent="0.3">
      <c r="A27" s="14"/>
      <c r="B27" s="13" t="s">
        <v>44</v>
      </c>
      <c r="C27" s="17">
        <v>0</v>
      </c>
      <c r="D27" s="17">
        <f t="shared" si="2"/>
        <v>0</v>
      </c>
      <c r="E27" s="17">
        <v>0.71447899999999998</v>
      </c>
      <c r="F27" s="17">
        <f t="shared" si="3"/>
        <v>0.71447899999999998</v>
      </c>
      <c r="G27" s="16"/>
      <c r="H27" s="16"/>
    </row>
    <row r="28" spans="1:8" x14ac:dyDescent="0.3">
      <c r="A28" s="14">
        <v>3</v>
      </c>
      <c r="B28" s="13" t="s">
        <v>50</v>
      </c>
      <c r="C28" s="17">
        <f>SUM(C29:C34)</f>
        <v>605700</v>
      </c>
      <c r="D28" s="17">
        <f>SUM(D29:D34)</f>
        <v>605700</v>
      </c>
      <c r="E28" s="17">
        <f>SUM(E29:E34)</f>
        <v>487058.88281699998</v>
      </c>
      <c r="F28" s="17">
        <f>SUM(F29:F34)</f>
        <v>487058.88281699998</v>
      </c>
      <c r="G28" s="16">
        <f t="shared" ref="G28:H32" si="4">E28/C28*100</f>
        <v>80.41256113868252</v>
      </c>
      <c r="H28" s="16">
        <f t="shared" si="4"/>
        <v>80.41256113868252</v>
      </c>
    </row>
    <row r="29" spans="1:8" x14ac:dyDescent="0.3">
      <c r="A29" s="14"/>
      <c r="B29" s="13" t="s">
        <v>49</v>
      </c>
      <c r="C29" s="17">
        <v>492200</v>
      </c>
      <c r="D29" s="17">
        <f t="shared" ref="D29:D35" si="5">C29</f>
        <v>492200</v>
      </c>
      <c r="E29" s="17">
        <v>361913.91819</v>
      </c>
      <c r="F29" s="17">
        <f t="shared" ref="F29:F35" si="6">E29</f>
        <v>361913.91819</v>
      </c>
      <c r="G29" s="16">
        <f t="shared" si="4"/>
        <v>73.529849286875248</v>
      </c>
      <c r="H29" s="16">
        <f t="shared" si="4"/>
        <v>73.529849286875248</v>
      </c>
    </row>
    <row r="30" spans="1:8" x14ac:dyDescent="0.3">
      <c r="A30" s="14"/>
      <c r="B30" s="13" t="s">
        <v>48</v>
      </c>
      <c r="C30" s="17">
        <v>101000</v>
      </c>
      <c r="D30" s="17">
        <f t="shared" si="5"/>
        <v>101000</v>
      </c>
      <c r="E30" s="17">
        <v>115141.085064</v>
      </c>
      <c r="F30" s="17">
        <f t="shared" si="6"/>
        <v>115141.085064</v>
      </c>
      <c r="G30" s="16">
        <f t="shared" si="4"/>
        <v>114.00107432079207</v>
      </c>
      <c r="H30" s="16">
        <f t="shared" si="4"/>
        <v>114.00107432079207</v>
      </c>
    </row>
    <row r="31" spans="1:8" x14ac:dyDescent="0.3">
      <c r="A31" s="14"/>
      <c r="B31" s="13" t="s">
        <v>47</v>
      </c>
      <c r="C31" s="17">
        <v>12000</v>
      </c>
      <c r="D31" s="17">
        <f t="shared" si="5"/>
        <v>12000</v>
      </c>
      <c r="E31" s="17">
        <v>7204.857395</v>
      </c>
      <c r="F31" s="17">
        <f t="shared" si="6"/>
        <v>7204.857395</v>
      </c>
      <c r="G31" s="16">
        <f t="shared" si="4"/>
        <v>60.040478291666666</v>
      </c>
      <c r="H31" s="16">
        <f t="shared" si="4"/>
        <v>60.040478291666666</v>
      </c>
    </row>
    <row r="32" spans="1:8" x14ac:dyDescent="0.3">
      <c r="A32" s="14"/>
      <c r="B32" s="13" t="s">
        <v>46</v>
      </c>
      <c r="C32" s="17">
        <v>500</v>
      </c>
      <c r="D32" s="17">
        <f t="shared" si="5"/>
        <v>500</v>
      </c>
      <c r="E32" s="17">
        <v>1231.408015</v>
      </c>
      <c r="F32" s="17">
        <f t="shared" si="6"/>
        <v>1231.408015</v>
      </c>
      <c r="G32" s="16">
        <f t="shared" si="4"/>
        <v>246.28160299999999</v>
      </c>
      <c r="H32" s="16">
        <f t="shared" si="4"/>
        <v>246.28160299999999</v>
      </c>
    </row>
    <row r="33" spans="1:8" x14ac:dyDescent="0.3">
      <c r="A33" s="14"/>
      <c r="B33" s="13" t="s">
        <v>45</v>
      </c>
      <c r="C33" s="17">
        <v>0</v>
      </c>
      <c r="D33" s="17">
        <f t="shared" si="5"/>
        <v>0</v>
      </c>
      <c r="E33" s="17">
        <v>231.142</v>
      </c>
      <c r="F33" s="17">
        <f t="shared" si="6"/>
        <v>231.142</v>
      </c>
      <c r="G33" s="16"/>
      <c r="H33" s="16"/>
    </row>
    <row r="34" spans="1:8" x14ac:dyDescent="0.3">
      <c r="A34" s="14"/>
      <c r="B34" s="13" t="s">
        <v>44</v>
      </c>
      <c r="C34" s="17">
        <v>0</v>
      </c>
      <c r="D34" s="17">
        <f t="shared" si="5"/>
        <v>0</v>
      </c>
      <c r="E34" s="17">
        <v>1336.4721529999999</v>
      </c>
      <c r="F34" s="17">
        <f t="shared" si="6"/>
        <v>1336.4721529999999</v>
      </c>
      <c r="G34" s="16"/>
      <c r="H34" s="16"/>
    </row>
    <row r="35" spans="1:8" x14ac:dyDescent="0.3">
      <c r="A35" s="14">
        <v>4</v>
      </c>
      <c r="B35" s="13" t="s">
        <v>43</v>
      </c>
      <c r="C35" s="17">
        <v>320000</v>
      </c>
      <c r="D35" s="17">
        <f t="shared" si="5"/>
        <v>320000</v>
      </c>
      <c r="E35" s="17">
        <v>325478.881788</v>
      </c>
      <c r="F35" s="17">
        <f t="shared" si="6"/>
        <v>325478.881788</v>
      </c>
      <c r="G35" s="16">
        <f t="shared" ref="G35:H37" si="7">E35/C35*100</f>
        <v>101.71215055875</v>
      </c>
      <c r="H35" s="16">
        <f t="shared" si="7"/>
        <v>101.71215055875</v>
      </c>
    </row>
    <row r="36" spans="1:8" x14ac:dyDescent="0.3">
      <c r="A36" s="14">
        <v>5</v>
      </c>
      <c r="B36" s="13" t="s">
        <v>42</v>
      </c>
      <c r="C36" s="17">
        <f>C37+C38</f>
        <v>245000</v>
      </c>
      <c r="D36" s="17">
        <f>D37+D38</f>
        <v>91200</v>
      </c>
      <c r="E36" s="17">
        <f>E37+E38</f>
        <v>246559.44134600001</v>
      </c>
      <c r="F36" s="17">
        <f>F37+F38</f>
        <v>91764.699265000003</v>
      </c>
      <c r="G36" s="16">
        <f t="shared" si="7"/>
        <v>100.63650667183674</v>
      </c>
      <c r="H36" s="16">
        <f t="shared" si="7"/>
        <v>100.61918779057018</v>
      </c>
    </row>
    <row r="37" spans="1:8" ht="37.5" x14ac:dyDescent="0.3">
      <c r="A37" s="14" t="s">
        <v>34</v>
      </c>
      <c r="B37" s="21" t="s">
        <v>41</v>
      </c>
      <c r="C37" s="20">
        <v>91200</v>
      </c>
      <c r="D37" s="20">
        <f>C37</f>
        <v>91200</v>
      </c>
      <c r="E37" s="20">
        <v>91764.699265000003</v>
      </c>
      <c r="F37" s="20">
        <f>E37</f>
        <v>91764.699265000003</v>
      </c>
      <c r="G37" s="19">
        <f t="shared" si="7"/>
        <v>100.61918779057018</v>
      </c>
      <c r="H37" s="19">
        <f t="shared" si="7"/>
        <v>100.61918779057018</v>
      </c>
    </row>
    <row r="38" spans="1:8" x14ac:dyDescent="0.3">
      <c r="A38" s="14" t="s">
        <v>34</v>
      </c>
      <c r="B38" s="21" t="s">
        <v>40</v>
      </c>
      <c r="C38" s="20">
        <v>153800</v>
      </c>
      <c r="D38" s="20">
        <v>0</v>
      </c>
      <c r="E38" s="20">
        <v>154794.742081</v>
      </c>
      <c r="F38" s="20">
        <v>0</v>
      </c>
      <c r="G38" s="19">
        <f>E38/C38*100</f>
        <v>100.64677638556567</v>
      </c>
      <c r="H38" s="19"/>
    </row>
    <row r="39" spans="1:8" x14ac:dyDescent="0.3">
      <c r="A39" s="14">
        <v>6</v>
      </c>
      <c r="B39" s="13" t="s">
        <v>39</v>
      </c>
      <c r="C39" s="17">
        <v>145000</v>
      </c>
      <c r="D39" s="17">
        <f>C39</f>
        <v>145000</v>
      </c>
      <c r="E39" s="17">
        <v>149949.51266000001</v>
      </c>
      <c r="F39" s="17">
        <f>E39</f>
        <v>149949.51266000001</v>
      </c>
      <c r="G39" s="16">
        <f>E39/C39*100</f>
        <v>103.41345700689655</v>
      </c>
      <c r="H39" s="16">
        <f>F39/D39*100</f>
        <v>103.41345700689655</v>
      </c>
    </row>
    <row r="40" spans="1:8" x14ac:dyDescent="0.3">
      <c r="A40" s="14">
        <v>7</v>
      </c>
      <c r="B40" s="13" t="s">
        <v>38</v>
      </c>
      <c r="C40" s="17">
        <f>SUM(C41:C44)</f>
        <v>65000</v>
      </c>
      <c r="D40" s="17">
        <f>SUM(D41:D44)</f>
        <v>48500</v>
      </c>
      <c r="E40" s="17">
        <f>SUM(E41:E44)</f>
        <v>86167.552522999991</v>
      </c>
      <c r="F40" s="17">
        <f>SUM(F41:F44)</f>
        <v>66394.863561999999</v>
      </c>
      <c r="G40" s="16">
        <f>E40/C40*100</f>
        <v>132.56546541999998</v>
      </c>
      <c r="H40" s="16">
        <f>F40/D40*100</f>
        <v>136.89662590103094</v>
      </c>
    </row>
    <row r="41" spans="1:8" x14ac:dyDescent="0.3">
      <c r="A41" s="14" t="s">
        <v>34</v>
      </c>
      <c r="B41" s="21" t="s">
        <v>37</v>
      </c>
      <c r="C41" s="20">
        <v>16500</v>
      </c>
      <c r="D41" s="20">
        <v>0</v>
      </c>
      <c r="E41" s="20">
        <v>19772.688961</v>
      </c>
      <c r="F41" s="20"/>
      <c r="G41" s="19">
        <f>E41/C41*100</f>
        <v>119.83447855151515</v>
      </c>
      <c r="H41" s="19"/>
    </row>
    <row r="42" spans="1:8" x14ac:dyDescent="0.3">
      <c r="A42" s="14" t="s">
        <v>34</v>
      </c>
      <c r="B42" s="21" t="s">
        <v>36</v>
      </c>
      <c r="C42" s="20">
        <f>65000-C41</f>
        <v>48500</v>
      </c>
      <c r="D42" s="20">
        <f>C42</f>
        <v>48500</v>
      </c>
      <c r="E42" s="20">
        <v>66394.863561999999</v>
      </c>
      <c r="F42" s="20">
        <f>E42</f>
        <v>66394.863561999999</v>
      </c>
      <c r="G42" s="19">
        <f>E42/C42*100</f>
        <v>136.89662590103094</v>
      </c>
      <c r="H42" s="19">
        <f>F42/D42*100</f>
        <v>136.89662590103094</v>
      </c>
    </row>
    <row r="43" spans="1:8" hidden="1" x14ac:dyDescent="0.3">
      <c r="A43" s="14" t="s">
        <v>34</v>
      </c>
      <c r="B43" s="21" t="s">
        <v>35</v>
      </c>
      <c r="C43" s="20"/>
      <c r="D43" s="20"/>
      <c r="E43" s="20"/>
      <c r="F43" s="20"/>
      <c r="G43" s="19"/>
      <c r="H43" s="19"/>
    </row>
    <row r="44" spans="1:8" hidden="1" x14ac:dyDescent="0.3">
      <c r="A44" s="14" t="s">
        <v>34</v>
      </c>
      <c r="B44" s="21" t="s">
        <v>33</v>
      </c>
      <c r="C44" s="20"/>
      <c r="D44" s="20"/>
      <c r="E44" s="20"/>
      <c r="F44" s="20"/>
      <c r="G44" s="19"/>
      <c r="H44" s="19"/>
    </row>
    <row r="45" spans="1:8" x14ac:dyDescent="0.3">
      <c r="A45" s="14">
        <v>8</v>
      </c>
      <c r="B45" s="13" t="s">
        <v>32</v>
      </c>
      <c r="C45" s="17">
        <v>1500</v>
      </c>
      <c r="D45" s="17">
        <f>C45</f>
        <v>1500</v>
      </c>
      <c r="E45" s="17">
        <v>951.94399999999996</v>
      </c>
      <c r="F45" s="17">
        <f t="shared" ref="F45:F51" si="8">E45</f>
        <v>951.94399999999996</v>
      </c>
      <c r="G45" s="16">
        <f t="shared" ref="G45:H48" si="9">E45/C45*100</f>
        <v>63.462933333333325</v>
      </c>
      <c r="H45" s="16">
        <f t="shared" si="9"/>
        <v>63.462933333333325</v>
      </c>
    </row>
    <row r="46" spans="1:8" x14ac:dyDescent="0.3">
      <c r="A46" s="14">
        <v>9</v>
      </c>
      <c r="B46" s="13" t="s">
        <v>31</v>
      </c>
      <c r="C46" s="17">
        <v>7500</v>
      </c>
      <c r="D46" s="17">
        <v>7500</v>
      </c>
      <c r="E46" s="17">
        <v>6852.7980980000002</v>
      </c>
      <c r="F46" s="17">
        <f t="shared" si="8"/>
        <v>6852.7980980000002</v>
      </c>
      <c r="G46" s="16">
        <f t="shared" si="9"/>
        <v>91.37064130666667</v>
      </c>
      <c r="H46" s="16">
        <f t="shared" si="9"/>
        <v>91.37064130666667</v>
      </c>
    </row>
    <row r="47" spans="1:8" x14ac:dyDescent="0.3">
      <c r="A47" s="14">
        <v>10</v>
      </c>
      <c r="B47" s="13" t="s">
        <v>30</v>
      </c>
      <c r="C47" s="17">
        <v>70000</v>
      </c>
      <c r="D47" s="17">
        <f>C47</f>
        <v>70000</v>
      </c>
      <c r="E47" s="17">
        <v>105321.930276</v>
      </c>
      <c r="F47" s="17">
        <f t="shared" si="8"/>
        <v>105321.930276</v>
      </c>
      <c r="G47" s="16">
        <f t="shared" si="9"/>
        <v>150.45990039428571</v>
      </c>
      <c r="H47" s="16">
        <f t="shared" si="9"/>
        <v>150.45990039428571</v>
      </c>
    </row>
    <row r="48" spans="1:8" x14ac:dyDescent="0.3">
      <c r="A48" s="14">
        <v>11</v>
      </c>
      <c r="B48" s="13" t="s">
        <v>29</v>
      </c>
      <c r="C48" s="17">
        <v>100000</v>
      </c>
      <c r="D48" s="17">
        <f>C48</f>
        <v>100000</v>
      </c>
      <c r="E48" s="17">
        <v>249851.99715800001</v>
      </c>
      <c r="F48" s="17">
        <f t="shared" si="8"/>
        <v>249851.99715800001</v>
      </c>
      <c r="G48" s="16">
        <f t="shared" si="9"/>
        <v>249.85199715799999</v>
      </c>
      <c r="H48" s="16">
        <f t="shared" si="9"/>
        <v>249.85199715799999</v>
      </c>
    </row>
    <row r="49" spans="1:8" x14ac:dyDescent="0.3">
      <c r="A49" s="14">
        <v>12</v>
      </c>
      <c r="B49" s="13" t="s">
        <v>28</v>
      </c>
      <c r="C49" s="17">
        <v>0</v>
      </c>
      <c r="D49" s="17">
        <v>0</v>
      </c>
      <c r="E49" s="17">
        <v>3233.6189450000002</v>
      </c>
      <c r="F49" s="17">
        <f t="shared" si="8"/>
        <v>3233.6189450000002</v>
      </c>
      <c r="G49" s="16"/>
      <c r="H49" s="16"/>
    </row>
    <row r="50" spans="1:8" x14ac:dyDescent="0.3">
      <c r="A50" s="14">
        <v>13</v>
      </c>
      <c r="B50" s="13" t="s">
        <v>27</v>
      </c>
      <c r="C50" s="17">
        <v>1049000</v>
      </c>
      <c r="D50" s="17">
        <f>C50</f>
        <v>1049000</v>
      </c>
      <c r="E50" s="17">
        <v>1120180.1237270001</v>
      </c>
      <c r="F50" s="17">
        <f t="shared" si="8"/>
        <v>1120180.1237270001</v>
      </c>
      <c r="G50" s="16">
        <f t="shared" ref="G50:H52" si="10">E50/C50*100</f>
        <v>106.78552180428981</v>
      </c>
      <c r="H50" s="16">
        <f t="shared" si="10"/>
        <v>106.78552180428981</v>
      </c>
    </row>
    <row r="51" spans="1:8" x14ac:dyDescent="0.3">
      <c r="A51" s="14">
        <v>14</v>
      </c>
      <c r="B51" s="13" t="s">
        <v>26</v>
      </c>
      <c r="C51" s="17">
        <v>3000</v>
      </c>
      <c r="D51" s="17">
        <f>C51</f>
        <v>3000</v>
      </c>
      <c r="E51" s="17">
        <v>5502.3346000000001</v>
      </c>
      <c r="F51" s="17">
        <f t="shared" si="8"/>
        <v>5502.3346000000001</v>
      </c>
      <c r="G51" s="16">
        <f t="shared" si="10"/>
        <v>183.41115333333335</v>
      </c>
      <c r="H51" s="16">
        <f t="shared" si="10"/>
        <v>183.41115333333335</v>
      </c>
    </row>
    <row r="52" spans="1:8" x14ac:dyDescent="0.3">
      <c r="A52" s="14">
        <v>15</v>
      </c>
      <c r="B52" s="13" t="s">
        <v>25</v>
      </c>
      <c r="C52" s="17">
        <v>122300</v>
      </c>
      <c r="D52" s="17">
        <f>C52-C53</f>
        <v>65000</v>
      </c>
      <c r="E52" s="17">
        <v>145268.086759</v>
      </c>
      <c r="F52" s="17">
        <f>E52-E53</f>
        <v>66807.953731000001</v>
      </c>
      <c r="G52" s="16">
        <f t="shared" si="10"/>
        <v>118.78011999918235</v>
      </c>
      <c r="H52" s="16">
        <f t="shared" si="10"/>
        <v>102.78146727846153</v>
      </c>
    </row>
    <row r="53" spans="1:8" x14ac:dyDescent="0.3">
      <c r="A53" s="14"/>
      <c r="B53" s="21" t="s">
        <v>24</v>
      </c>
      <c r="C53" s="20">
        <v>57300</v>
      </c>
      <c r="D53" s="20">
        <v>0</v>
      </c>
      <c r="E53" s="20">
        <v>78460.133027999997</v>
      </c>
      <c r="F53" s="20">
        <v>0</v>
      </c>
      <c r="G53" s="19">
        <f>E53/C53*100</f>
        <v>136.92867893193716</v>
      </c>
      <c r="H53" s="19"/>
    </row>
    <row r="54" spans="1:8" x14ac:dyDescent="0.3">
      <c r="A54" s="14">
        <v>16</v>
      </c>
      <c r="B54" s="13" t="s">
        <v>23</v>
      </c>
      <c r="C54" s="17">
        <v>15000</v>
      </c>
      <c r="D54" s="17">
        <f>C54</f>
        <v>15000</v>
      </c>
      <c r="E54" s="17">
        <v>26022.296320000001</v>
      </c>
      <c r="F54" s="17">
        <f>E54</f>
        <v>26022.296320000001</v>
      </c>
      <c r="G54" s="16">
        <f>E54/C54*100</f>
        <v>173.48197546666668</v>
      </c>
      <c r="H54" s="16">
        <f>F54/D54*100</f>
        <v>173.48197546666668</v>
      </c>
    </row>
    <row r="55" spans="1:8" x14ac:dyDescent="0.3">
      <c r="A55" s="14">
        <v>17</v>
      </c>
      <c r="B55" s="13" t="s">
        <v>22</v>
      </c>
      <c r="C55" s="17">
        <v>0</v>
      </c>
      <c r="D55" s="17">
        <v>0</v>
      </c>
      <c r="E55" s="17">
        <v>0</v>
      </c>
      <c r="F55" s="17">
        <v>0</v>
      </c>
      <c r="G55" s="16"/>
      <c r="H55" s="16"/>
    </row>
    <row r="56" spans="1:8" ht="56.25" x14ac:dyDescent="0.3">
      <c r="A56" s="14">
        <v>18</v>
      </c>
      <c r="B56" s="18" t="s">
        <v>21</v>
      </c>
      <c r="C56" s="17">
        <v>0</v>
      </c>
      <c r="D56" s="17">
        <v>0</v>
      </c>
      <c r="E56" s="17">
        <v>0</v>
      </c>
      <c r="F56" s="17">
        <v>0</v>
      </c>
      <c r="G56" s="16"/>
      <c r="H56" s="16"/>
    </row>
    <row r="57" spans="1:8" x14ac:dyDescent="0.3">
      <c r="A57" s="14">
        <v>19</v>
      </c>
      <c r="B57" s="13" t="s">
        <v>20</v>
      </c>
      <c r="C57" s="17">
        <v>0</v>
      </c>
      <c r="D57" s="17">
        <v>0</v>
      </c>
      <c r="E57" s="17"/>
      <c r="F57" s="17"/>
      <c r="G57" s="16"/>
      <c r="H57" s="16"/>
    </row>
    <row r="58" spans="1:8" x14ac:dyDescent="0.3">
      <c r="A58" s="9" t="s">
        <v>19</v>
      </c>
      <c r="B58" s="15" t="s">
        <v>18</v>
      </c>
      <c r="C58" s="7">
        <v>0</v>
      </c>
      <c r="D58" s="7">
        <v>0</v>
      </c>
      <c r="E58" s="7"/>
      <c r="F58" s="7"/>
      <c r="G58" s="6"/>
      <c r="H58" s="6"/>
    </row>
    <row r="59" spans="1:8" x14ac:dyDescent="0.3">
      <c r="A59" s="9" t="s">
        <v>17</v>
      </c>
      <c r="B59" s="15" t="s">
        <v>16</v>
      </c>
      <c r="C59" s="7">
        <v>0</v>
      </c>
      <c r="D59" s="7">
        <v>0</v>
      </c>
      <c r="E59" s="7"/>
      <c r="F59" s="7"/>
      <c r="G59" s="6"/>
      <c r="H59" s="6"/>
    </row>
    <row r="60" spans="1:8" hidden="1" x14ac:dyDescent="0.3">
      <c r="A60" s="14">
        <v>1</v>
      </c>
      <c r="B60" s="13" t="s">
        <v>15</v>
      </c>
      <c r="C60" s="7">
        <v>0</v>
      </c>
      <c r="D60" s="7">
        <v>0</v>
      </c>
      <c r="E60" s="7"/>
      <c r="F60" s="7"/>
      <c r="G60" s="6"/>
      <c r="H60" s="6"/>
    </row>
    <row r="61" spans="1:8" hidden="1" x14ac:dyDescent="0.3">
      <c r="A61" s="14">
        <v>2</v>
      </c>
      <c r="B61" s="13" t="s">
        <v>14</v>
      </c>
      <c r="C61" s="7">
        <v>0</v>
      </c>
      <c r="D61" s="7">
        <v>0</v>
      </c>
      <c r="E61" s="7"/>
      <c r="F61" s="7"/>
      <c r="G61" s="6"/>
      <c r="H61" s="6"/>
    </row>
    <row r="62" spans="1:8" hidden="1" x14ac:dyDescent="0.3">
      <c r="A62" s="14">
        <v>3</v>
      </c>
      <c r="B62" s="13" t="s">
        <v>13</v>
      </c>
      <c r="C62" s="7">
        <v>0</v>
      </c>
      <c r="D62" s="7">
        <v>0</v>
      </c>
      <c r="E62" s="7"/>
      <c r="F62" s="7"/>
      <c r="G62" s="6"/>
      <c r="H62" s="6"/>
    </row>
    <row r="63" spans="1:8" hidden="1" x14ac:dyDescent="0.3">
      <c r="A63" s="14">
        <v>4</v>
      </c>
      <c r="B63" s="13" t="s">
        <v>12</v>
      </c>
      <c r="C63" s="7">
        <v>0</v>
      </c>
      <c r="D63" s="7">
        <v>0</v>
      </c>
      <c r="E63" s="7"/>
      <c r="F63" s="7"/>
      <c r="G63" s="6"/>
      <c r="H63" s="6"/>
    </row>
    <row r="64" spans="1:8" hidden="1" x14ac:dyDescent="0.3">
      <c r="A64" s="14">
        <v>5</v>
      </c>
      <c r="B64" s="13" t="s">
        <v>11</v>
      </c>
      <c r="C64" s="7">
        <v>0</v>
      </c>
      <c r="D64" s="7">
        <v>0</v>
      </c>
      <c r="E64" s="7"/>
      <c r="F64" s="7"/>
      <c r="G64" s="6"/>
      <c r="H64" s="6"/>
    </row>
    <row r="65" spans="1:8" hidden="1" x14ac:dyDescent="0.3">
      <c r="A65" s="14">
        <v>6</v>
      </c>
      <c r="B65" s="13" t="s">
        <v>10</v>
      </c>
      <c r="C65" s="7">
        <v>0</v>
      </c>
      <c r="D65" s="7">
        <v>0</v>
      </c>
      <c r="E65" s="7"/>
      <c r="F65" s="7"/>
      <c r="G65" s="6"/>
      <c r="H65" s="6"/>
    </row>
    <row r="66" spans="1:8" x14ac:dyDescent="0.3">
      <c r="A66" s="12" t="s">
        <v>9</v>
      </c>
      <c r="B66" s="11" t="s">
        <v>8</v>
      </c>
      <c r="C66" s="10">
        <v>0</v>
      </c>
      <c r="D66" s="10">
        <v>0</v>
      </c>
      <c r="E66" s="10">
        <v>27741.409686999999</v>
      </c>
      <c r="F66" s="10">
        <f>E66</f>
        <v>27741.409686999999</v>
      </c>
      <c r="G66" s="6"/>
      <c r="H66" s="6"/>
    </row>
    <row r="67" spans="1:8" x14ac:dyDescent="0.3">
      <c r="A67" s="12" t="s">
        <v>7</v>
      </c>
      <c r="B67" s="11" t="s">
        <v>6</v>
      </c>
      <c r="C67" s="10">
        <v>0</v>
      </c>
      <c r="D67" s="10">
        <v>0</v>
      </c>
      <c r="E67" s="10">
        <v>29951.859250000001</v>
      </c>
      <c r="F67" s="10">
        <f>E67</f>
        <v>29951.859250000001</v>
      </c>
      <c r="G67" s="6"/>
      <c r="H67" s="6"/>
    </row>
    <row r="68" spans="1:8" x14ac:dyDescent="0.3">
      <c r="A68" s="9" t="s">
        <v>5</v>
      </c>
      <c r="B68" s="8" t="s">
        <v>4</v>
      </c>
      <c r="C68" s="7">
        <v>0</v>
      </c>
      <c r="D68" s="7">
        <v>0</v>
      </c>
      <c r="E68" s="7">
        <v>0</v>
      </c>
      <c r="F68" s="7">
        <v>0</v>
      </c>
      <c r="G68" s="6"/>
      <c r="H68" s="6"/>
    </row>
    <row r="69" spans="1:8" x14ac:dyDescent="0.3">
      <c r="A69" s="9" t="s">
        <v>3</v>
      </c>
      <c r="B69" s="8" t="s">
        <v>2</v>
      </c>
      <c r="C69" s="7">
        <v>0</v>
      </c>
      <c r="D69" s="7">
        <v>0</v>
      </c>
      <c r="E69" s="7">
        <v>85653.106069999994</v>
      </c>
      <c r="F69" s="7">
        <f>E69</f>
        <v>85653.106069999994</v>
      </c>
      <c r="G69" s="6"/>
      <c r="H69" s="6"/>
    </row>
    <row r="70" spans="1:8" ht="37.5" x14ac:dyDescent="0.3">
      <c r="A70" s="5" t="s">
        <v>1</v>
      </c>
      <c r="B70" s="4" t="s">
        <v>0</v>
      </c>
      <c r="C70" s="3">
        <v>0</v>
      </c>
      <c r="D70" s="3">
        <v>0</v>
      </c>
      <c r="E70" s="3">
        <v>1715071.3014819999</v>
      </c>
      <c r="F70" s="3">
        <f>E70</f>
        <v>1715071.3014819999</v>
      </c>
      <c r="G70" s="2"/>
      <c r="H70" s="2"/>
    </row>
  </sheetData>
  <mergeCells count="7">
    <mergeCell ref="A4:H4"/>
    <mergeCell ref="A5:H5"/>
    <mergeCell ref="A8:A9"/>
    <mergeCell ref="B8:B9"/>
    <mergeCell ref="C8:D8"/>
    <mergeCell ref="E8:F8"/>
    <mergeCell ref="G8:H8"/>
  </mergeCells>
  <pageMargins left="0.23622047244094491" right="0.15748031496062992" top="0.47244094488188981" bottom="0.35433070866141736" header="0.31496062992125984" footer="0.19685039370078741"/>
  <pageSetup paperSize="9" orientation="landscape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E179634A-CA77-461D-8F48-17F5F7908769}"/>
</file>

<file path=customXml/itemProps2.xml><?xml version="1.0" encoding="utf-8"?>
<ds:datastoreItem xmlns:ds="http://schemas.openxmlformats.org/officeDocument/2006/customXml" ds:itemID="{541B7312-6051-4E68-9181-40FDF10CF43C}"/>
</file>

<file path=customXml/itemProps3.xml><?xml version="1.0" encoding="utf-8"?>
<ds:datastoreItem xmlns:ds="http://schemas.openxmlformats.org/officeDocument/2006/customXml" ds:itemID="{5225AE1C-0BF0-48AB-8474-EF387CA3E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2019-04-04T02:42:05Z</dcterms:created>
  <dcterms:modified xsi:type="dcterms:W3CDTF">2019-04-11T04:06:29Z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