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tranhongthai\Desktop\New folder\Cong khai tinh hinh thuc hien du toan 03 thang 2020\"/>
    </mc:Choice>
  </mc:AlternateContent>
  <bookViews>
    <workbookView xWindow="0" yWindow="0" windowWidth="24000" windowHeight="9735" firstSheet="1" activeTab="1"/>
  </bookViews>
  <sheets>
    <sheet name="Bao cao 2019" sheetId="1" state="hidden" r:id="rId1"/>
    <sheet name="Bao cao 2020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2" i="2"/>
  <c r="F15" i="2"/>
  <c r="F16" i="2"/>
  <c r="F17" i="2"/>
  <c r="F18" i="2"/>
  <c r="F20" i="2"/>
  <c r="F21" i="2"/>
  <c r="F22" i="2"/>
  <c r="F24" i="2"/>
  <c r="F27" i="2"/>
  <c r="F10" i="2"/>
  <c r="E29" i="2" l="1"/>
  <c r="E28" i="2"/>
  <c r="E26" i="2"/>
  <c r="E25" i="2"/>
  <c r="E24" i="2"/>
  <c r="E22" i="2"/>
  <c r="E21" i="2"/>
  <c r="D20" i="2"/>
  <c r="C20" i="2"/>
  <c r="E18" i="2"/>
  <c r="E12" i="2"/>
  <c r="D11" i="2"/>
  <c r="D10" i="2" s="1"/>
  <c r="C11" i="2"/>
  <c r="C10" i="2" s="1"/>
  <c r="E20" i="2" l="1"/>
  <c r="E11" i="2"/>
  <c r="E10" i="2"/>
  <c r="C11" i="1"/>
  <c r="C10" i="1" s="1"/>
  <c r="F11" i="1"/>
  <c r="D12" i="1"/>
  <c r="D11" i="1" s="1"/>
  <c r="F12" i="1"/>
  <c r="D15" i="1"/>
  <c r="F15" i="1"/>
  <c r="D16" i="1"/>
  <c r="F17" i="1"/>
  <c r="D18" i="1"/>
  <c r="E18" i="1" s="1"/>
  <c r="F18" i="1"/>
  <c r="C20" i="1"/>
  <c r="D20" i="1"/>
  <c r="E20" i="1" s="1"/>
  <c r="E21" i="1"/>
  <c r="F21" i="1"/>
  <c r="E22" i="1"/>
  <c r="F22" i="1"/>
  <c r="E24" i="1"/>
  <c r="F24" i="1"/>
  <c r="E25" i="1"/>
  <c r="E26" i="1"/>
  <c r="E28" i="1"/>
  <c r="E29" i="1"/>
  <c r="F29" i="1"/>
  <c r="D10" i="1" l="1"/>
  <c r="E11" i="1"/>
  <c r="F20" i="1"/>
  <c r="E12" i="1"/>
  <c r="F10" i="1" l="1"/>
  <c r="E10" i="1"/>
</calcChain>
</file>

<file path=xl/sharedStrings.xml><?xml version="1.0" encoding="utf-8"?>
<sst xmlns="http://schemas.openxmlformats.org/spreadsheetml/2006/main" count="84" uniqueCount="46">
  <si>
    <t>CHI TRẢ NỢ GỐC</t>
  </si>
  <si>
    <t>D</t>
  </si>
  <si>
    <t>BỘI CHI NSĐP</t>
  </si>
  <si>
    <t>C</t>
  </si>
  <si>
    <t>Các nhiệm vụ chi khác</t>
  </si>
  <si>
    <t>Chi tạo nguồn, điều chỉnh tiền lương</t>
  </si>
  <si>
    <t>Dự phòng NSNN</t>
  </si>
  <si>
    <t>Chi bổ sung quỹ dự trữ tài chính</t>
  </si>
  <si>
    <t>Chi trả nợ lãi các khoản do chính quyền địa phương vay</t>
  </si>
  <si>
    <t>Chi thường xuyên</t>
  </si>
  <si>
    <t>Chi đầu tư phát triển</t>
  </si>
  <si>
    <t>Chi cân đối NSĐP</t>
  </si>
  <si>
    <t>Trong đó:</t>
  </si>
  <si>
    <t>TỔNG CHI NSĐP</t>
  </si>
  <si>
    <t>Thu chuyển nguồn từ năm trước chuyển sang</t>
  </si>
  <si>
    <t>II</t>
  </si>
  <si>
    <t>Các khoản huy động, đóng góp</t>
  </si>
  <si>
    <t>Thu viện trợ</t>
  </si>
  <si>
    <t>Thu cân đối từ hoạt động xuất khẩu, nhập khẩu</t>
  </si>
  <si>
    <t>Thu từ dầu thô</t>
  </si>
  <si>
    <t>Thu nội địa</t>
  </si>
  <si>
    <t>Thu cân đối NSNN</t>
  </si>
  <si>
    <t>I</t>
  </si>
  <si>
    <t>TỔNG NGUỒN THU NSNN TRÊN ĐỊA BÀN</t>
  </si>
  <si>
    <t>A</t>
  </si>
  <si>
    <t>3=2/1</t>
  </si>
  <si>
    <t>B</t>
  </si>
  <si>
    <t xml:space="preserve">CÙNG KỲ </t>
  </si>
  <si>
    <t xml:space="preserve">DỰ TOÁN </t>
  </si>
  <si>
    <t>SO SÁNH ƯỚC THỰC HIỆN VỚI (%)</t>
  </si>
  <si>
    <t>THỰC HIỆN ĐẾN 31/3/2019</t>
  </si>
  <si>
    <t>DỰ TOÁN NĂM 2019</t>
  </si>
  <si>
    <t>NỘI DUNG</t>
  </si>
  <si>
    <t>STT</t>
  </si>
  <si>
    <t>Đơn vị: Tỷ đồng.</t>
  </si>
  <si>
    <t>(Ban hành kèm theo Báo cáo số  128/BC-UBND ngày 12 tháng 04 năm 2019 của Uỷ ban nhân dân tỉnh)</t>
  </si>
  <si>
    <t>CÂN ĐỐI NGÂN SÁCH NHÀ NƯỚC NĂM 2019</t>
  </si>
  <si>
    <t xml:space="preserve">    TỈNH BẾN TRE</t>
  </si>
  <si>
    <t>Biểu số 59/CK-NSNN</t>
  </si>
  <si>
    <t>UỶ BAN NHÂN DÂN</t>
  </si>
  <si>
    <t>DỰ TOÁN NĂM 2020</t>
  </si>
  <si>
    <t>THỰC HIỆN ĐẾN 31/3/2020</t>
  </si>
  <si>
    <t>ỦY BAN NHÂN DÂN</t>
  </si>
  <si>
    <t>Ghi chú: Bao gồm số chi từ nguồn năm trước chuyển sang.</t>
  </si>
  <si>
    <t>(Ban hành kèm theo Báo cáo số 103/BC-UBND ngày 10 tháng 04 năm 2020 của Ủy ban nhân dân tỉnh)</t>
  </si>
  <si>
    <t>CÂN ĐỐI NGÂN SÁCH ĐỊA PHƯƠNG QUÝ I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</si>
</sst>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₫_-;\-* #,##0.00\ _₫_-;_-* &quot;-&quot;??\ _₫_-;_-@_-"/>
    <numFmt numFmtId="165" formatCode="_-* #,##0.00_-;\-* #,##0.00_-;_-* &quot;-&quot;_-;_-@_-"/>
    <numFmt numFmtId="166" formatCode="_-* #,##0.000_-;\-* #,##0.000_-;_-* &quot;-&quot;_-;_-@_-"/>
    <numFmt numFmtId="167" formatCode="_-* #,##0.000\ _₫_-;\-* #,##0.000\ _₫_-;_-* &quot;-&quot;??\ _₫_-;_-@_-"/>
    <numFmt numFmtId="168" formatCode="_(* #,##0.000_);_(* \(#,##0.000\);_(* &quot;-&quot;???_);_(@_)"/>
  </numFmts>
  <fonts count="12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166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65" fontId="2" fillId="0" borderId="2" xfId="1" applyNumberFormat="1" applyFont="1" applyBorder="1" applyAlignment="1">
      <alignment vertical="center"/>
    </xf>
    <xf numFmtId="166" fontId="2" fillId="0" borderId="2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5" fontId="4" fillId="0" borderId="2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5" fillId="0" borderId="0" xfId="0" applyFont="1"/>
    <xf numFmtId="165" fontId="5" fillId="0" borderId="2" xfId="1" applyNumberFormat="1" applyFont="1" applyBorder="1" applyAlignment="1">
      <alignment horizontal="center" vertical="center"/>
    </xf>
    <xf numFmtId="165" fontId="5" fillId="0" borderId="2" xfId="1" applyNumberFormat="1" applyFont="1" applyBorder="1" applyAlignment="1">
      <alignment vertical="center"/>
    </xf>
    <xf numFmtId="166" fontId="5" fillId="0" borderId="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167" fontId="2" fillId="0" borderId="0" xfId="0" applyNumberFormat="1" applyFont="1"/>
    <xf numFmtId="165" fontId="4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5" fontId="3" fillId="0" borderId="2" xfId="1" applyNumberFormat="1" applyFont="1" applyBorder="1" applyAlignment="1">
      <alignment horizontal="right" vertical="center"/>
    </xf>
    <xf numFmtId="166" fontId="3" fillId="0" borderId="2" xfId="1" applyNumberFormat="1" applyFont="1" applyBorder="1" applyAlignment="1">
      <alignment horizontal="right" vertical="center"/>
    </xf>
    <xf numFmtId="165" fontId="3" fillId="0" borderId="3" xfId="1" applyNumberFormat="1" applyFont="1" applyBorder="1" applyAlignment="1">
      <alignment horizontal="right" vertical="center"/>
    </xf>
    <xf numFmtId="166" fontId="3" fillId="0" borderId="3" xfId="1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/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166" fontId="4" fillId="0" borderId="4" xfId="1" applyNumberFormat="1" applyFont="1" applyBorder="1" applyAlignment="1">
      <alignment horizontal="right" vertical="center"/>
    </xf>
    <xf numFmtId="165" fontId="4" fillId="0" borderId="4" xfId="1" applyNumberFormat="1" applyFont="1" applyBorder="1" applyAlignment="1">
      <alignment horizontal="right" vertical="center"/>
    </xf>
    <xf numFmtId="168" fontId="8" fillId="0" borderId="0" xfId="0" applyNumberFormat="1" applyFont="1"/>
    <xf numFmtId="0" fontId="4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6" fontId="8" fillId="0" borderId="4" xfId="1" applyNumberFormat="1" applyFont="1" applyBorder="1" applyAlignment="1">
      <alignment vertical="center"/>
    </xf>
    <xf numFmtId="165" fontId="8" fillId="0" borderId="4" xfId="1" applyNumberFormat="1" applyFont="1" applyBorder="1" applyAlignment="1">
      <alignment vertical="center"/>
    </xf>
    <xf numFmtId="166" fontId="4" fillId="0" borderId="4" xfId="1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166" fontId="4" fillId="0" borderId="4" xfId="1" applyNumberFormat="1" applyFont="1" applyBorder="1" applyAlignment="1">
      <alignment horizontal="center" vertical="center"/>
    </xf>
    <xf numFmtId="165" fontId="4" fillId="0" borderId="4" xfId="1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166" fontId="10" fillId="0" borderId="4" xfId="1" applyNumberFormat="1" applyFont="1" applyBorder="1" applyAlignment="1">
      <alignment horizontal="center" vertical="center"/>
    </xf>
    <xf numFmtId="165" fontId="10" fillId="0" borderId="4" xfId="1" applyNumberFormat="1" applyFont="1" applyBorder="1" applyAlignment="1">
      <alignment vertical="center"/>
    </xf>
    <xf numFmtId="0" fontId="10" fillId="0" borderId="0" xfId="0" applyFont="1"/>
    <xf numFmtId="0" fontId="8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</xdr:row>
      <xdr:rowOff>38100</xdr:rowOff>
    </xdr:from>
    <xdr:to>
      <xdr:col>1</xdr:col>
      <xdr:colOff>485775</xdr:colOff>
      <xdr:row>2</xdr:row>
      <xdr:rowOff>39688</xdr:rowOff>
    </xdr:to>
    <xdr:cxnSp macro="">
      <xdr:nvCxnSpPr>
        <xdr:cNvPr id="2" name="Straight Connector 1"/>
        <xdr:cNvCxnSpPr/>
      </xdr:nvCxnSpPr>
      <xdr:spPr>
        <a:xfrm>
          <a:off x="771525" y="419100"/>
          <a:ext cx="3238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</xdr:row>
      <xdr:rowOff>38100</xdr:rowOff>
    </xdr:from>
    <xdr:to>
      <xdr:col>1</xdr:col>
      <xdr:colOff>485775</xdr:colOff>
      <xdr:row>2</xdr:row>
      <xdr:rowOff>39688</xdr:rowOff>
    </xdr:to>
    <xdr:cxnSp macro="">
      <xdr:nvCxnSpPr>
        <xdr:cNvPr id="2" name="Straight Connector 1"/>
        <xdr:cNvCxnSpPr/>
      </xdr:nvCxnSpPr>
      <xdr:spPr>
        <a:xfrm>
          <a:off x="495300" y="438150"/>
          <a:ext cx="3238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\QLNS\2020\03%20Cong%20khai%20tinh%20hinh%20thuc%20hien%20du%20toan%2003%20thang%202020\TH%202020\3T\04.%20Bao%20cao%20tinh%20hinh%20cong%20khai%203T%202019%20-%20bieu%2059%2060%20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 60"/>
      <sheetName val="BIEU 61"/>
      <sheetName val="BIEU 61 (2)"/>
    </sheetNames>
    <sheetDataSet>
      <sheetData sheetId="0">
        <row r="10">
          <cell r="F10">
            <v>126.08747525032322</v>
          </cell>
        </row>
        <row r="11">
          <cell r="D11">
            <v>1341.6314130650001</v>
          </cell>
          <cell r="F11">
            <v>125.31151823448141</v>
          </cell>
        </row>
        <row r="38">
          <cell r="D38">
            <v>0.27900000000000003</v>
          </cell>
          <cell r="F38">
            <v>53.346080305927345</v>
          </cell>
        </row>
        <row r="39">
          <cell r="D39">
            <v>8.6881199999999996</v>
          </cell>
        </row>
      </sheetData>
      <sheetData sheetId="1">
        <row r="10">
          <cell r="D10">
            <v>2536.9179066210004</v>
          </cell>
          <cell r="F10">
            <v>125.8686511237254</v>
          </cell>
        </row>
        <row r="13">
          <cell r="F13">
            <v>88.769681437221521</v>
          </cell>
        </row>
        <row r="16">
          <cell r="F16">
            <v>124.26564694755058</v>
          </cell>
        </row>
        <row r="29">
          <cell r="F29">
            <v>100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29"/>
  <sheetViews>
    <sheetView topLeftCell="A7" workbookViewId="0">
      <selection activeCell="D17" sqref="D17"/>
    </sheetView>
  </sheetViews>
  <sheetFormatPr defaultRowHeight="15.75" x14ac:dyDescent="0.25"/>
  <cols>
    <col min="1" max="1" width="5" style="1" customWidth="1"/>
    <col min="2" max="2" width="42.85546875" style="1" customWidth="1"/>
    <col min="3" max="3" width="14.28515625" style="1" customWidth="1"/>
    <col min="4" max="4" width="13.85546875" style="1" customWidth="1"/>
    <col min="5" max="6" width="11" style="1" customWidth="1"/>
    <col min="7" max="9" width="9.140625" style="1"/>
    <col min="10" max="10" width="14.7109375" style="1" customWidth="1"/>
    <col min="11" max="16384" width="9.140625" style="1"/>
  </cols>
  <sheetData>
    <row r="1" spans="1:6" x14ac:dyDescent="0.25">
      <c r="A1" s="37" t="s">
        <v>39</v>
      </c>
      <c r="F1" s="40" t="s">
        <v>38</v>
      </c>
    </row>
    <row r="2" spans="1:6" x14ac:dyDescent="0.25">
      <c r="A2" s="37" t="s">
        <v>37</v>
      </c>
    </row>
    <row r="3" spans="1:6" x14ac:dyDescent="0.25">
      <c r="A3" s="37"/>
    </row>
    <row r="4" spans="1:6" x14ac:dyDescent="0.25">
      <c r="A4" s="68" t="s">
        <v>36</v>
      </c>
      <c r="B4" s="68"/>
      <c r="C4" s="68"/>
      <c r="D4" s="68"/>
      <c r="E4" s="68"/>
      <c r="F4" s="68"/>
    </row>
    <row r="5" spans="1:6" x14ac:dyDescent="0.25">
      <c r="A5" s="70" t="s">
        <v>35</v>
      </c>
      <c r="B5" s="70"/>
      <c r="C5" s="70"/>
      <c r="D5" s="70"/>
      <c r="E5" s="70"/>
      <c r="F5" s="70"/>
    </row>
    <row r="6" spans="1:6" ht="28.5" customHeight="1" x14ac:dyDescent="0.25">
      <c r="F6" s="39" t="s">
        <v>34</v>
      </c>
    </row>
    <row r="7" spans="1:6" s="37" customFormat="1" ht="36.75" customHeight="1" x14ac:dyDescent="0.25">
      <c r="A7" s="69" t="s">
        <v>33</v>
      </c>
      <c r="B7" s="69" t="s">
        <v>32</v>
      </c>
      <c r="C7" s="69" t="s">
        <v>31</v>
      </c>
      <c r="D7" s="69" t="s">
        <v>30</v>
      </c>
      <c r="E7" s="69" t="s">
        <v>29</v>
      </c>
      <c r="F7" s="69"/>
    </row>
    <row r="8" spans="1:6" s="37" customFormat="1" ht="28.5" x14ac:dyDescent="0.25">
      <c r="A8" s="69"/>
      <c r="B8" s="69"/>
      <c r="C8" s="69"/>
      <c r="D8" s="69"/>
      <c r="E8" s="38" t="s">
        <v>28</v>
      </c>
      <c r="F8" s="38" t="s">
        <v>27</v>
      </c>
    </row>
    <row r="9" spans="1:6" s="35" customFormat="1" x14ac:dyDescent="0.25">
      <c r="A9" s="36" t="s">
        <v>24</v>
      </c>
      <c r="B9" s="36" t="s">
        <v>26</v>
      </c>
      <c r="C9" s="36">
        <v>1</v>
      </c>
      <c r="D9" s="36">
        <v>2</v>
      </c>
      <c r="E9" s="36" t="s">
        <v>25</v>
      </c>
      <c r="F9" s="36">
        <v>4</v>
      </c>
    </row>
    <row r="10" spans="1:6" ht="28.5" x14ac:dyDescent="0.25">
      <c r="A10" s="34" t="s">
        <v>24</v>
      </c>
      <c r="B10" s="33" t="s">
        <v>23</v>
      </c>
      <c r="C10" s="32">
        <f>C11+C17</f>
        <v>3900</v>
      </c>
      <c r="D10" s="32">
        <f>D11+D17</f>
        <v>1356.8055330650002</v>
      </c>
      <c r="E10" s="31">
        <f>D10/C10*100</f>
        <v>34.789885463205131</v>
      </c>
      <c r="F10" s="31">
        <f>D10/1512.164*100</f>
        <v>89.726083484661729</v>
      </c>
    </row>
    <row r="11" spans="1:6" x14ac:dyDescent="0.25">
      <c r="A11" s="11" t="s">
        <v>22</v>
      </c>
      <c r="B11" s="19" t="s">
        <v>21</v>
      </c>
      <c r="C11" s="30">
        <f>SUM(C12:C15)</f>
        <v>3900</v>
      </c>
      <c r="D11" s="30">
        <f>SUM(D12:D16)</f>
        <v>1350.5985330650001</v>
      </c>
      <c r="E11" s="29">
        <f>D11/C11*100</f>
        <v>34.630731617051289</v>
      </c>
      <c r="F11" s="29">
        <f>'[1]BIEU 60'!F10</f>
        <v>126.08747525032322</v>
      </c>
    </row>
    <row r="12" spans="1:6" x14ac:dyDescent="0.25">
      <c r="A12" s="15">
        <v>1</v>
      </c>
      <c r="B12" s="16" t="s">
        <v>20</v>
      </c>
      <c r="C12" s="13">
        <v>3900</v>
      </c>
      <c r="D12" s="13">
        <f>'[1]BIEU 60'!D11</f>
        <v>1341.6314130650001</v>
      </c>
      <c r="E12" s="12">
        <f>D12/C12*100</f>
        <v>34.400805463205131</v>
      </c>
      <c r="F12" s="12">
        <f>'[1]BIEU 60'!F11</f>
        <v>125.31151823448141</v>
      </c>
    </row>
    <row r="13" spans="1:6" x14ac:dyDescent="0.25">
      <c r="A13" s="15">
        <v>2</v>
      </c>
      <c r="B13" s="16" t="s">
        <v>19</v>
      </c>
      <c r="C13" s="13">
        <v>0</v>
      </c>
      <c r="D13" s="13">
        <v>0</v>
      </c>
      <c r="E13" s="12"/>
      <c r="F13" s="12"/>
    </row>
    <row r="14" spans="1:6" x14ac:dyDescent="0.25">
      <c r="A14" s="15">
        <v>3</v>
      </c>
      <c r="B14" s="16" t="s">
        <v>18</v>
      </c>
      <c r="C14" s="13">
        <v>0</v>
      </c>
      <c r="D14" s="13">
        <v>0</v>
      </c>
      <c r="E14" s="12"/>
      <c r="F14" s="12"/>
    </row>
    <row r="15" spans="1:6" x14ac:dyDescent="0.25">
      <c r="A15" s="15">
        <v>4</v>
      </c>
      <c r="B15" s="16" t="s">
        <v>17</v>
      </c>
      <c r="C15" s="13">
        <v>0</v>
      </c>
      <c r="D15" s="13">
        <f>'[1]BIEU 60'!D38</f>
        <v>0.27900000000000003</v>
      </c>
      <c r="E15" s="12"/>
      <c r="F15" s="12">
        <f>'[1]BIEU 60'!F38</f>
        <v>53.346080305927345</v>
      </c>
    </row>
    <row r="16" spans="1:6" x14ac:dyDescent="0.25">
      <c r="A16" s="15">
        <v>5</v>
      </c>
      <c r="B16" s="16" t="s">
        <v>16</v>
      </c>
      <c r="C16" s="13"/>
      <c r="D16" s="13">
        <f>'[1]BIEU 60'!D39</f>
        <v>8.6881199999999996</v>
      </c>
      <c r="E16" s="12"/>
      <c r="F16" s="12"/>
    </row>
    <row r="17" spans="1:10" ht="31.5" x14ac:dyDescent="0.25">
      <c r="A17" s="11" t="s">
        <v>15</v>
      </c>
      <c r="B17" s="19" t="s">
        <v>14</v>
      </c>
      <c r="C17" s="18">
        <v>0</v>
      </c>
      <c r="D17" s="18">
        <v>6.2069999999999999</v>
      </c>
      <c r="E17" s="12"/>
      <c r="F17" s="8">
        <f>D17/441.004*100</f>
        <v>1.4074702270274191</v>
      </c>
    </row>
    <row r="18" spans="1:10" x14ac:dyDescent="0.25">
      <c r="A18" s="11"/>
      <c r="B18" s="28" t="s">
        <v>13</v>
      </c>
      <c r="C18" s="9">
        <v>9413.0810000000001</v>
      </c>
      <c r="D18" s="9">
        <f>'[1]BIEU 61'!D10</f>
        <v>2536.9179066210004</v>
      </c>
      <c r="E18" s="8">
        <f>D18/C18*100</f>
        <v>26.950983494362795</v>
      </c>
      <c r="F18" s="27">
        <f>'[1]BIEU 61'!F10</f>
        <v>125.8686511237254</v>
      </c>
      <c r="J18" s="26"/>
    </row>
    <row r="19" spans="1:10" s="20" customFormat="1" x14ac:dyDescent="0.25">
      <c r="A19" s="25"/>
      <c r="B19" s="24" t="s">
        <v>12</v>
      </c>
      <c r="C19" s="23"/>
      <c r="D19" s="23"/>
      <c r="E19" s="22"/>
      <c r="F19" s="21"/>
    </row>
    <row r="20" spans="1:10" x14ac:dyDescent="0.25">
      <c r="A20" s="11"/>
      <c r="B20" s="19" t="s">
        <v>11</v>
      </c>
      <c r="C20" s="18">
        <f>SUM(C21:C27)</f>
        <v>7556.3450000000012</v>
      </c>
      <c r="D20" s="18">
        <f>SUM(D21:D27)</f>
        <v>2238.5677441490002</v>
      </c>
      <c r="E20" s="8">
        <f>D20/C20*100</f>
        <v>29.625007118507689</v>
      </c>
      <c r="F20" s="17">
        <f>D20/(750.281+1264.247+1.326)*100</f>
        <v>111.0481088486071</v>
      </c>
    </row>
    <row r="21" spans="1:10" x14ac:dyDescent="0.25">
      <c r="A21" s="15">
        <v>1</v>
      </c>
      <c r="B21" s="16" t="s">
        <v>10</v>
      </c>
      <c r="C21" s="13">
        <v>1903.38</v>
      </c>
      <c r="D21" s="13">
        <v>666.02205358399999</v>
      </c>
      <c r="E21" s="12">
        <f>D21/C21*100</f>
        <v>34.991544178461467</v>
      </c>
      <c r="F21" s="12">
        <f>'[1]BIEU 61'!F13</f>
        <v>88.769681437221521</v>
      </c>
    </row>
    <row r="22" spans="1:10" x14ac:dyDescent="0.25">
      <c r="A22" s="15">
        <v>2</v>
      </c>
      <c r="B22" s="16" t="s">
        <v>9</v>
      </c>
      <c r="C22" s="13">
        <v>5452.0950000000003</v>
      </c>
      <c r="D22" s="13">
        <v>1571.024713565</v>
      </c>
      <c r="E22" s="12">
        <f>D22/C22*100</f>
        <v>28.815064916605447</v>
      </c>
      <c r="F22" s="12">
        <f>'[1]BIEU 61'!F16</f>
        <v>124.26564694755058</v>
      </c>
    </row>
    <row r="23" spans="1:10" ht="31.5" x14ac:dyDescent="0.25">
      <c r="A23" s="15">
        <v>3</v>
      </c>
      <c r="B23" s="16" t="s">
        <v>8</v>
      </c>
      <c r="C23" s="13">
        <v>7.6</v>
      </c>
      <c r="D23" s="13">
        <v>0</v>
      </c>
      <c r="E23" s="12"/>
      <c r="F23" s="12"/>
    </row>
    <row r="24" spans="1:10" x14ac:dyDescent="0.25">
      <c r="A24" s="15">
        <v>4</v>
      </c>
      <c r="B24" s="16" t="s">
        <v>7</v>
      </c>
      <c r="C24" s="13">
        <v>1</v>
      </c>
      <c r="D24" s="13">
        <v>1</v>
      </c>
      <c r="E24" s="12">
        <f>D24/C24*100</f>
        <v>100</v>
      </c>
      <c r="F24" s="12">
        <f>'[1]BIEU 61'!F29</f>
        <v>100</v>
      </c>
    </row>
    <row r="25" spans="1:10" x14ac:dyDescent="0.25">
      <c r="A25" s="15">
        <v>5</v>
      </c>
      <c r="B25" s="14" t="s">
        <v>6</v>
      </c>
      <c r="C25" s="13">
        <v>146.41999999999999</v>
      </c>
      <c r="D25" s="13"/>
      <c r="E25" s="12">
        <f>D25/C25*100</f>
        <v>0</v>
      </c>
      <c r="F25" s="12"/>
    </row>
    <row r="26" spans="1:10" x14ac:dyDescent="0.25">
      <c r="A26" s="15">
        <v>6</v>
      </c>
      <c r="B26" s="14" t="s">
        <v>5</v>
      </c>
      <c r="C26" s="13">
        <v>45.85</v>
      </c>
      <c r="D26" s="13">
        <v>0</v>
      </c>
      <c r="E26" s="12">
        <f>D26/C26*100</f>
        <v>0</v>
      </c>
      <c r="F26" s="12"/>
    </row>
    <row r="27" spans="1:10" x14ac:dyDescent="0.25">
      <c r="A27" s="15">
        <v>7</v>
      </c>
      <c r="B27" s="14" t="s">
        <v>4</v>
      </c>
      <c r="C27" s="13">
        <v>0</v>
      </c>
      <c r="D27" s="13">
        <v>0.52097700000000002</v>
      </c>
      <c r="E27" s="12"/>
      <c r="F27" s="12"/>
    </row>
    <row r="28" spans="1:10" x14ac:dyDescent="0.25">
      <c r="A28" s="11" t="s">
        <v>3</v>
      </c>
      <c r="B28" s="10" t="s">
        <v>2</v>
      </c>
      <c r="C28" s="9">
        <v>118.7</v>
      </c>
      <c r="D28" s="9">
        <v>0</v>
      </c>
      <c r="E28" s="8">
        <f>D28/C28*100</f>
        <v>0</v>
      </c>
      <c r="F28" s="7"/>
    </row>
    <row r="29" spans="1:10" x14ac:dyDescent="0.25">
      <c r="A29" s="6" t="s">
        <v>1</v>
      </c>
      <c r="B29" s="5" t="s">
        <v>0</v>
      </c>
      <c r="C29" s="4">
        <v>31.3</v>
      </c>
      <c r="D29" s="4">
        <v>0</v>
      </c>
      <c r="E29" s="3">
        <f>D29/C29*100</f>
        <v>0</v>
      </c>
      <c r="F29" s="2">
        <f>D29/96.25*100</f>
        <v>0</v>
      </c>
    </row>
  </sheetData>
  <mergeCells count="7">
    <mergeCell ref="A4:F4"/>
    <mergeCell ref="E7:F7"/>
    <mergeCell ref="A7:A8"/>
    <mergeCell ref="B7:B8"/>
    <mergeCell ref="C7:C8"/>
    <mergeCell ref="D7:D8"/>
    <mergeCell ref="A5:F5"/>
  </mergeCells>
  <pageMargins left="0.82677165354330717" right="0.39370078740157483" top="0.64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31"/>
  <sheetViews>
    <sheetView tabSelected="1" workbookViewId="0">
      <selection activeCell="J16" sqref="J16"/>
    </sheetView>
  </sheetViews>
  <sheetFormatPr defaultRowHeight="15.75" x14ac:dyDescent="0.25"/>
  <cols>
    <col min="1" max="1" width="5" style="42" customWidth="1"/>
    <col min="2" max="2" width="42.85546875" style="42" customWidth="1"/>
    <col min="3" max="3" width="14.28515625" style="42" customWidth="1"/>
    <col min="4" max="4" width="13.85546875" style="42" customWidth="1"/>
    <col min="5" max="6" width="11" style="42" customWidth="1"/>
    <col min="7" max="9" width="9.140625" style="42"/>
    <col min="10" max="10" width="14.7109375" style="42" customWidth="1"/>
    <col min="11" max="16384" width="9.140625" style="42"/>
  </cols>
  <sheetData>
    <row r="1" spans="1:10" x14ac:dyDescent="0.25">
      <c r="A1" s="41" t="s">
        <v>42</v>
      </c>
      <c r="F1" s="43" t="s">
        <v>38</v>
      </c>
    </row>
    <row r="2" spans="1:10" x14ac:dyDescent="0.25">
      <c r="A2" s="41" t="s">
        <v>37</v>
      </c>
    </row>
    <row r="3" spans="1:10" x14ac:dyDescent="0.25">
      <c r="A3" s="41"/>
    </row>
    <row r="4" spans="1:10" x14ac:dyDescent="0.25">
      <c r="A4" s="71" t="s">
        <v>45</v>
      </c>
      <c r="B4" s="71"/>
      <c r="C4" s="71"/>
      <c r="D4" s="71"/>
      <c r="E4" s="71"/>
      <c r="F4" s="71"/>
    </row>
    <row r="5" spans="1:10" x14ac:dyDescent="0.25">
      <c r="A5" s="72" t="s">
        <v>44</v>
      </c>
      <c r="B5" s="72"/>
      <c r="C5" s="72"/>
      <c r="D5" s="72"/>
      <c r="E5" s="72"/>
      <c r="F5" s="72"/>
    </row>
    <row r="6" spans="1:10" ht="28.5" customHeight="1" x14ac:dyDescent="0.25">
      <c r="F6" s="44" t="s">
        <v>34</v>
      </c>
    </row>
    <row r="7" spans="1:10" s="41" customFormat="1" ht="36.75" customHeight="1" x14ac:dyDescent="0.25">
      <c r="A7" s="73" t="s">
        <v>33</v>
      </c>
      <c r="B7" s="73" t="s">
        <v>32</v>
      </c>
      <c r="C7" s="73" t="s">
        <v>40</v>
      </c>
      <c r="D7" s="73" t="s">
        <v>41</v>
      </c>
      <c r="E7" s="73" t="s">
        <v>29</v>
      </c>
      <c r="F7" s="73"/>
    </row>
    <row r="8" spans="1:10" s="41" customFormat="1" ht="28.5" x14ac:dyDescent="0.25">
      <c r="A8" s="73"/>
      <c r="B8" s="73"/>
      <c r="C8" s="73"/>
      <c r="D8" s="73"/>
      <c r="E8" s="45" t="s">
        <v>28</v>
      </c>
      <c r="F8" s="45" t="s">
        <v>27</v>
      </c>
    </row>
    <row r="9" spans="1:10" s="47" customFormat="1" x14ac:dyDescent="0.25">
      <c r="A9" s="46" t="s">
        <v>24</v>
      </c>
      <c r="B9" s="46" t="s">
        <v>26</v>
      </c>
      <c r="C9" s="46">
        <v>1</v>
      </c>
      <c r="D9" s="46">
        <v>2</v>
      </c>
      <c r="E9" s="46" t="s">
        <v>25</v>
      </c>
      <c r="F9" s="46">
        <v>4</v>
      </c>
    </row>
    <row r="10" spans="1:10" ht="28.5" x14ac:dyDescent="0.25">
      <c r="A10" s="48" t="s">
        <v>24</v>
      </c>
      <c r="B10" s="49" t="s">
        <v>23</v>
      </c>
      <c r="C10" s="50">
        <f>C11+C17</f>
        <v>5000</v>
      </c>
      <c r="D10" s="50">
        <f>D11+D17</f>
        <v>2119.31</v>
      </c>
      <c r="E10" s="51">
        <f>D10/C10*100</f>
        <v>42.386200000000002</v>
      </c>
      <c r="F10" s="51">
        <f>D10/'Bao cao 2019'!D10*100</f>
        <v>156.19850806567064</v>
      </c>
      <c r="J10" s="52"/>
    </row>
    <row r="11" spans="1:10" x14ac:dyDescent="0.25">
      <c r="A11" s="48" t="s">
        <v>22</v>
      </c>
      <c r="B11" s="53" t="s">
        <v>21</v>
      </c>
      <c r="C11" s="50">
        <f>SUM(C12:C15)</f>
        <v>5000</v>
      </c>
      <c r="D11" s="50">
        <f>SUM(D12:D16)</f>
        <v>1586.9480000000001</v>
      </c>
      <c r="E11" s="51">
        <f>D11/C11*100</f>
        <v>31.738959999999999</v>
      </c>
      <c r="F11" s="51">
        <f>D11/'Bao cao 2019'!D11*100</f>
        <v>117.49960933236297</v>
      </c>
      <c r="J11" s="52"/>
    </row>
    <row r="12" spans="1:10" x14ac:dyDescent="0.25">
      <c r="A12" s="46">
        <v>1</v>
      </c>
      <c r="B12" s="54" t="s">
        <v>20</v>
      </c>
      <c r="C12" s="55">
        <v>5000</v>
      </c>
      <c r="D12" s="55">
        <v>1558.098</v>
      </c>
      <c r="E12" s="56">
        <f>D12/C12*100</f>
        <v>31.161960000000001</v>
      </c>
      <c r="F12" s="51">
        <f>D12/'Bao cao 2019'!D12*100</f>
        <v>116.13457949978043</v>
      </c>
      <c r="J12" s="52"/>
    </row>
    <row r="13" spans="1:10" x14ac:dyDescent="0.25">
      <c r="A13" s="46">
        <v>2</v>
      </c>
      <c r="B13" s="54" t="s">
        <v>19</v>
      </c>
      <c r="C13" s="55">
        <v>0</v>
      </c>
      <c r="D13" s="55">
        <v>0</v>
      </c>
      <c r="E13" s="56"/>
      <c r="F13" s="51"/>
      <c r="J13" s="52"/>
    </row>
    <row r="14" spans="1:10" x14ac:dyDescent="0.25">
      <c r="A14" s="46">
        <v>3</v>
      </c>
      <c r="B14" s="54" t="s">
        <v>18</v>
      </c>
      <c r="C14" s="55">
        <v>0</v>
      </c>
      <c r="D14" s="55">
        <v>27.295999999999999</v>
      </c>
      <c r="E14" s="56"/>
      <c r="F14" s="51"/>
      <c r="J14" s="52"/>
    </row>
    <row r="15" spans="1:10" x14ac:dyDescent="0.25">
      <c r="A15" s="46">
        <v>4</v>
      </c>
      <c r="B15" s="54" t="s">
        <v>17</v>
      </c>
      <c r="C15" s="55">
        <v>0</v>
      </c>
      <c r="D15" s="55">
        <v>0</v>
      </c>
      <c r="E15" s="56"/>
      <c r="F15" s="51">
        <f>D15/'Bao cao 2019'!D15*100</f>
        <v>0</v>
      </c>
      <c r="J15" s="52"/>
    </row>
    <row r="16" spans="1:10" x14ac:dyDescent="0.25">
      <c r="A16" s="46">
        <v>5</v>
      </c>
      <c r="B16" s="54" t="s">
        <v>16</v>
      </c>
      <c r="C16" s="55"/>
      <c r="D16" s="55">
        <v>1.554</v>
      </c>
      <c r="E16" s="56"/>
      <c r="F16" s="51">
        <f>D16/'Bao cao 2019'!D16*100</f>
        <v>17.886493280479556</v>
      </c>
      <c r="J16" s="52"/>
    </row>
    <row r="17" spans="1:10" ht="31.5" x14ac:dyDescent="0.25">
      <c r="A17" s="48" t="s">
        <v>15</v>
      </c>
      <c r="B17" s="53" t="s">
        <v>14</v>
      </c>
      <c r="C17" s="57">
        <v>0</v>
      </c>
      <c r="D17" s="57">
        <v>532.36199999999997</v>
      </c>
      <c r="E17" s="56"/>
      <c r="F17" s="51">
        <f>D17/'Bao cao 2019'!D17*100</f>
        <v>8576.8003866602212</v>
      </c>
      <c r="J17" s="52"/>
    </row>
    <row r="18" spans="1:10" x14ac:dyDescent="0.25">
      <c r="A18" s="48" t="s">
        <v>26</v>
      </c>
      <c r="B18" s="58" t="s">
        <v>13</v>
      </c>
      <c r="C18" s="59">
        <v>10312.096</v>
      </c>
      <c r="D18" s="59">
        <v>2909.5320000000002</v>
      </c>
      <c r="E18" s="60">
        <f>D18/C18*100</f>
        <v>28.214748970529367</v>
      </c>
      <c r="F18" s="51">
        <f>D18/'Bao cao 2019'!D18*100</f>
        <v>114.68766854483266</v>
      </c>
      <c r="J18" s="52"/>
    </row>
    <row r="19" spans="1:10" s="65" customFormat="1" x14ac:dyDescent="0.25">
      <c r="A19" s="61"/>
      <c r="B19" s="62" t="s">
        <v>12</v>
      </c>
      <c r="C19" s="63"/>
      <c r="D19" s="63"/>
      <c r="E19" s="64"/>
      <c r="F19" s="51"/>
      <c r="J19" s="52"/>
    </row>
    <row r="20" spans="1:10" x14ac:dyDescent="0.25">
      <c r="A20" s="48"/>
      <c r="B20" s="53" t="s">
        <v>11</v>
      </c>
      <c r="C20" s="57">
        <f>SUM(C21:C27)</f>
        <v>8530.1710000000003</v>
      </c>
      <c r="D20" s="57">
        <f>SUM(D21:D27)</f>
        <v>2909.5320000000006</v>
      </c>
      <c r="E20" s="60">
        <f>D20/C20*100</f>
        <v>34.108718336361612</v>
      </c>
      <c r="F20" s="51">
        <f>D20/'Bao cao 2019'!D20*100</f>
        <v>129.97292610887993</v>
      </c>
      <c r="J20" s="52"/>
    </row>
    <row r="21" spans="1:10" x14ac:dyDescent="0.25">
      <c r="A21" s="46">
        <v>1</v>
      </c>
      <c r="B21" s="54" t="s">
        <v>10</v>
      </c>
      <c r="C21" s="55">
        <v>2144.6480000000001</v>
      </c>
      <c r="D21" s="55">
        <v>1616.5540000000001</v>
      </c>
      <c r="E21" s="56">
        <f>D21/C21*100</f>
        <v>75.376192270246676</v>
      </c>
      <c r="F21" s="51">
        <f>D21/'Bao cao 2019'!D21*100</f>
        <v>242.71778859288435</v>
      </c>
      <c r="J21" s="52"/>
    </row>
    <row r="22" spans="1:10" x14ac:dyDescent="0.25">
      <c r="A22" s="46">
        <v>2</v>
      </c>
      <c r="B22" s="54" t="s">
        <v>9</v>
      </c>
      <c r="C22" s="55">
        <v>6114.6719999999996</v>
      </c>
      <c r="D22" s="55">
        <v>1290.4970000000001</v>
      </c>
      <c r="E22" s="56">
        <f>D22/C22*100</f>
        <v>21.104925987853481</v>
      </c>
      <c r="F22" s="51">
        <f>D22/'Bao cao 2019'!D22*100</f>
        <v>82.143647318671327</v>
      </c>
      <c r="J22" s="52"/>
    </row>
    <row r="23" spans="1:10" ht="31.5" x14ac:dyDescent="0.25">
      <c r="A23" s="46">
        <v>3</v>
      </c>
      <c r="B23" s="54" t="s">
        <v>8</v>
      </c>
      <c r="C23" s="55">
        <v>6.5</v>
      </c>
      <c r="D23" s="55">
        <v>0.60799999999999998</v>
      </c>
      <c r="E23" s="56"/>
      <c r="F23" s="51"/>
      <c r="J23" s="52"/>
    </row>
    <row r="24" spans="1:10" x14ac:dyDescent="0.25">
      <c r="A24" s="46">
        <v>4</v>
      </c>
      <c r="B24" s="54" t="s">
        <v>7</v>
      </c>
      <c r="C24" s="55">
        <v>1</v>
      </c>
      <c r="D24" s="55">
        <v>1</v>
      </c>
      <c r="E24" s="56">
        <f>D24/C24*100</f>
        <v>100</v>
      </c>
      <c r="F24" s="51">
        <f>D24/'Bao cao 2019'!D24*100</f>
        <v>100</v>
      </c>
      <c r="J24" s="52"/>
    </row>
    <row r="25" spans="1:10" x14ac:dyDescent="0.25">
      <c r="A25" s="46">
        <v>5</v>
      </c>
      <c r="B25" s="66" t="s">
        <v>6</v>
      </c>
      <c r="C25" s="55">
        <v>187.751</v>
      </c>
      <c r="D25" s="55"/>
      <c r="E25" s="56">
        <f>D25/C25*100</f>
        <v>0</v>
      </c>
      <c r="F25" s="51"/>
      <c r="J25" s="52"/>
    </row>
    <row r="26" spans="1:10" x14ac:dyDescent="0.25">
      <c r="A26" s="46">
        <v>6</v>
      </c>
      <c r="B26" s="66" t="s">
        <v>5</v>
      </c>
      <c r="C26" s="55">
        <v>75.599999999999994</v>
      </c>
      <c r="D26" s="55">
        <v>0</v>
      </c>
      <c r="E26" s="56">
        <f>D26/C26*100</f>
        <v>0</v>
      </c>
      <c r="F26" s="51"/>
      <c r="J26" s="52"/>
    </row>
    <row r="27" spans="1:10" x14ac:dyDescent="0.25">
      <c r="A27" s="46">
        <v>7</v>
      </c>
      <c r="B27" s="66" t="s">
        <v>4</v>
      </c>
      <c r="C27" s="55">
        <v>0</v>
      </c>
      <c r="D27" s="55">
        <v>0.873</v>
      </c>
      <c r="E27" s="56"/>
      <c r="F27" s="51">
        <f>D27/'Bao cao 2019'!D27*100</f>
        <v>167.56977755255988</v>
      </c>
      <c r="J27" s="52"/>
    </row>
    <row r="28" spans="1:10" x14ac:dyDescent="0.25">
      <c r="A28" s="48" t="s">
        <v>3</v>
      </c>
      <c r="B28" s="67" t="s">
        <v>2</v>
      </c>
      <c r="C28" s="59">
        <v>100</v>
      </c>
      <c r="D28" s="59">
        <v>0</v>
      </c>
      <c r="E28" s="60">
        <f>D28/C28*100</f>
        <v>0</v>
      </c>
      <c r="F28" s="51"/>
      <c r="J28" s="52"/>
    </row>
    <row r="29" spans="1:10" x14ac:dyDescent="0.25">
      <c r="A29" s="48" t="s">
        <v>1</v>
      </c>
      <c r="B29" s="67" t="s">
        <v>0</v>
      </c>
      <c r="C29" s="59">
        <v>15</v>
      </c>
      <c r="D29" s="59">
        <v>0</v>
      </c>
      <c r="E29" s="60">
        <f>D29/C29*100</f>
        <v>0</v>
      </c>
      <c r="F29" s="51"/>
      <c r="J29" s="52"/>
    </row>
    <row r="31" spans="1:10" x14ac:dyDescent="0.25">
      <c r="A31" s="42" t="s">
        <v>43</v>
      </c>
    </row>
  </sheetData>
  <mergeCells count="7">
    <mergeCell ref="A4:F4"/>
    <mergeCell ref="A5:F5"/>
    <mergeCell ref="A7:A8"/>
    <mergeCell ref="B7:B8"/>
    <mergeCell ref="C7:C8"/>
    <mergeCell ref="D7:D8"/>
    <mergeCell ref="E7:F7"/>
  </mergeCells>
  <pageMargins left="0.82677165354330717" right="0.39370078740157483" top="0.64" bottom="0.74803149606299213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9C6D82A7-3126-4D42-A1EE-064A4577BAA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968E93772B6FA4883225F6205FBE2B4" ma:contentTypeVersion="1" ma:contentTypeDescription="Upload an image." ma:contentTypeScope="" ma:versionID="aca6679de6ed97bf89d9d8efcb9e1932">
  <xsd:schema xmlns:xsd="http://www.w3.org/2001/XMLSchema" xmlns:xs="http://www.w3.org/2001/XMLSchema" xmlns:p="http://schemas.microsoft.com/office/2006/metadata/properties" xmlns:ns1="http://schemas.microsoft.com/sharepoint/v3" xmlns:ns2="9C6D82A7-3126-4D42-A1EE-064A4577BAA4" xmlns:ns3="http://schemas.microsoft.com/sharepoint/v3/fields" targetNamespace="http://schemas.microsoft.com/office/2006/metadata/properties" ma:root="true" ma:fieldsID="970b0324c0c2a07f8c4d1d735424b591" ns1:_="" ns2:_="" ns3:_="">
    <xsd:import namespace="http://schemas.microsoft.com/sharepoint/v3"/>
    <xsd:import namespace="9C6D82A7-3126-4D42-A1EE-064A4577BAA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D82A7-3126-4D42-A1EE-064A4577BAA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321BD1-446A-4961-841B-99EEE728101E}"/>
</file>

<file path=customXml/itemProps2.xml><?xml version="1.0" encoding="utf-8"?>
<ds:datastoreItem xmlns:ds="http://schemas.openxmlformats.org/officeDocument/2006/customXml" ds:itemID="{0419CAD1-E439-41F9-B7B8-BB9686BA8313}"/>
</file>

<file path=customXml/itemProps3.xml><?xml version="1.0" encoding="utf-8"?>
<ds:datastoreItem xmlns:ds="http://schemas.openxmlformats.org/officeDocument/2006/customXml" ds:itemID="{C9D93358-D140-459E-83A7-4968D16C01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Bao cao 2019</vt:lpstr>
      <vt:lpstr>Bao cao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letranhongthai</dc:creator>
  <cp:keywords/>
  <dc:description/>
  <cp:lastModifiedBy>letranhongthai</cp:lastModifiedBy>
  <cp:lastPrinted>2020-04-08T01:28:44Z</cp:lastPrinted>
  <dcterms:created xsi:type="dcterms:W3CDTF">2019-04-19T07:49:53Z</dcterms:created>
  <dcterms:modified xsi:type="dcterms:W3CDTF">2020-04-16T01:53:38Z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0x0101009148F5A04DDD49CBA7127AADA5FB792B00AADE34325A8B49CDA8BB4DB53328F214009968E93772B6FA4883225F6205FBE2B4</vt:lpwstr>
  </property>
</Properties>
</file>